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2. Diciembre\Para Publicar\Ingles\"/>
    </mc:Choice>
  </mc:AlternateContent>
  <bookViews>
    <workbookView xWindow="0" yWindow="0" windowWidth="19200" windowHeight="6900"/>
  </bookViews>
  <sheets>
    <sheet name="G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C39" i="1"/>
  <c r="B39" i="1"/>
  <c r="D38" i="1"/>
  <c r="E38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C26" i="1"/>
  <c r="B26" i="1"/>
  <c r="D26" i="1" s="1"/>
  <c r="E26" i="1" s="1"/>
  <c r="C24" i="1"/>
  <c r="B24" i="1"/>
  <c r="D24" i="1" s="1"/>
  <c r="E24" i="1" s="1"/>
  <c r="D22" i="1"/>
  <c r="E22" i="1" s="1"/>
  <c r="D20" i="1"/>
  <c r="E20" i="1" s="1"/>
  <c r="D18" i="1"/>
  <c r="E18" i="1" s="1"/>
  <c r="D17" i="1"/>
  <c r="E17" i="1" s="1"/>
  <c r="D16" i="1"/>
  <c r="E16" i="1" s="1"/>
  <c r="D15" i="1"/>
  <c r="E15" i="1" s="1"/>
  <c r="C14" i="1"/>
  <c r="C13" i="1" s="1"/>
  <c r="B14" i="1"/>
  <c r="B13" i="1" s="1"/>
  <c r="B34" i="1" l="1"/>
  <c r="B11" i="1"/>
  <c r="D13" i="1"/>
  <c r="E13" i="1" s="1"/>
  <c r="C34" i="1"/>
  <c r="C35" i="1" s="1"/>
  <c r="C11" i="1"/>
  <c r="D14" i="1"/>
  <c r="E14" i="1" s="1"/>
  <c r="C42" i="1" l="1"/>
  <c r="C36" i="1"/>
  <c r="C37" i="1" s="1"/>
  <c r="D11" i="1"/>
  <c r="E11" i="1" s="1"/>
  <c r="B42" i="1"/>
  <c r="B36" i="1"/>
  <c r="D34" i="1"/>
  <c r="E34" i="1" s="1"/>
  <c r="B35" i="1"/>
  <c r="D35" i="1" s="1"/>
  <c r="B37" i="1" l="1"/>
  <c r="D37" i="1" s="1"/>
  <c r="D36" i="1"/>
  <c r="E36" i="1" s="1"/>
  <c r="B43" i="1"/>
  <c r="D42" i="1"/>
  <c r="E42" i="1" s="1"/>
  <c r="B40" i="1"/>
  <c r="C43" i="1"/>
  <c r="C40" i="1"/>
  <c r="C41" i="1" s="1"/>
  <c r="B41" i="1" l="1"/>
  <c r="D41" i="1" s="1"/>
  <c r="D40" i="1"/>
  <c r="E40" i="1" s="1"/>
</calcChain>
</file>

<file path=xl/sharedStrings.xml><?xml version="1.0" encoding="utf-8"?>
<sst xmlns="http://schemas.openxmlformats.org/spreadsheetml/2006/main" count="85" uniqueCount="58">
  <si>
    <t xml:space="preserve"> </t>
  </si>
  <si>
    <t>Table No. 2</t>
  </si>
  <si>
    <t>FISCAL BALANCE</t>
  </si>
  <si>
    <t>CENTRAL GOVERNMENT OPERATIONS</t>
  </si>
  <si>
    <t>(In millions of Balboas)</t>
  </si>
  <si>
    <t>December</t>
  </si>
  <si>
    <t>Difference</t>
  </si>
  <si>
    <t>Detail</t>
  </si>
  <si>
    <t>Preliminary</t>
  </si>
  <si>
    <t>Reviewed</t>
  </si>
  <si>
    <t>Absolute</t>
  </si>
  <si>
    <t>Percentage</t>
  </si>
  <si>
    <t>1</t>
  </si>
  <si>
    <t>2</t>
  </si>
  <si>
    <t>3= (1-2)</t>
  </si>
  <si>
    <t>4=3/2</t>
  </si>
  <si>
    <t>Total revenue</t>
  </si>
  <si>
    <t>Current revenue</t>
  </si>
  <si>
    <t>1. Tax Revenue</t>
  </si>
  <si>
    <t>Direct Tax</t>
  </si>
  <si>
    <t>Indirect tax</t>
  </si>
  <si>
    <t>d/c Fiscal documents</t>
  </si>
  <si>
    <t>2. Non-Tax revenue</t>
  </si>
  <si>
    <t>Capital revenues</t>
  </si>
  <si>
    <t>Donations</t>
  </si>
  <si>
    <t>Total expenditure</t>
  </si>
  <si>
    <t>Current expenses</t>
  </si>
  <si>
    <t>Personal services (wages and salaries)</t>
  </si>
  <si>
    <t>Goods and services</t>
  </si>
  <si>
    <t>Transfers</t>
  </si>
  <si>
    <t>Interests</t>
  </si>
  <si>
    <t>Others</t>
  </si>
  <si>
    <t>Current savings</t>
  </si>
  <si>
    <t>% of GDP</t>
  </si>
  <si>
    <t>Total Savings (Total Income minus Current Expenses)</t>
  </si>
  <si>
    <t>Capital expenditure</t>
  </si>
  <si>
    <t>Primary balance</t>
  </si>
  <si>
    <r>
      <t>Total Balance</t>
    </r>
    <r>
      <rPr>
        <b/>
        <vertAlign val="superscript"/>
        <sz val="10"/>
        <rFont val="Arial"/>
        <family val="2"/>
      </rPr>
      <t xml:space="preserve"> 1/</t>
    </r>
  </si>
  <si>
    <t>Estimated Nominal GDP for 2025</t>
  </si>
  <si>
    <t>Source: CGR, Superintendencia de Bancos de Panamá, BNP, CA, Decentralized Entities, MEF.</t>
  </si>
  <si>
    <t>1/ Reconciled for financial registers</t>
  </si>
  <si>
    <t>Preliminary Financing of the Central Government</t>
  </si>
  <si>
    <t>TOTAL</t>
  </si>
  <si>
    <t>External debt</t>
  </si>
  <si>
    <t>Net disbursement</t>
  </si>
  <si>
    <t>Disbursement</t>
  </si>
  <si>
    <t>Amortization</t>
  </si>
  <si>
    <t>Financial investment</t>
  </si>
  <si>
    <t>Internal Debt</t>
  </si>
  <si>
    <r>
      <t xml:space="preserve">Banking Resources  </t>
    </r>
    <r>
      <rPr>
        <b/>
        <vertAlign val="superscript"/>
        <sz val="10"/>
        <rFont val="Arial"/>
        <family val="2"/>
      </rPr>
      <t>1/</t>
    </r>
  </si>
  <si>
    <t>Banco Nacional de Panama</t>
  </si>
  <si>
    <t>Caja de Ahorro de Panama</t>
  </si>
  <si>
    <t>Private Banks</t>
  </si>
  <si>
    <t>Checks in circulation</t>
  </si>
  <si>
    <r>
      <t xml:space="preserve">Others </t>
    </r>
    <r>
      <rPr>
        <b/>
        <vertAlign val="superscript"/>
        <sz val="10"/>
        <rFont val="Arial"/>
        <family val="2"/>
      </rPr>
      <t>2/</t>
    </r>
  </si>
  <si>
    <t>Prepared by: Macro Fiscal.</t>
  </si>
  <si>
    <t>1/ Corresponds to the use or accumulations of deposits in official and private banks; an accumulation of money carries a negative sign (-) and a use of money a positive sign (+).</t>
  </si>
  <si>
    <t>2/ Includes deposits in transit, accrued, CUT Investments, adjustments for transfers, flows and amortization and disbursement operations.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</si>
</sst>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[$€-2]* #,##0.0_);_([$€-2]* \(#,##0.0\);_([$€-2]* &quot;-&quot;??_)"/>
    <numFmt numFmtId="165" formatCode="#,##0.0"/>
    <numFmt numFmtId="166" formatCode="0.0%"/>
    <numFmt numFmtId="167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vertAlign val="superscript"/>
      <sz val="10"/>
      <name val="Arial"/>
      <family val="2"/>
    </font>
    <font>
      <b/>
      <u val="double"/>
      <sz val="10"/>
      <name val="Arial"/>
      <family val="2"/>
    </font>
    <font>
      <b/>
      <i/>
      <sz val="9"/>
      <color rgb="FFFF0000"/>
      <name val="Arial"/>
      <family val="2"/>
    </font>
    <font>
      <b/>
      <i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i/>
      <sz val="10"/>
      <color rgb="FFFF0000"/>
      <name val="Arial"/>
      <family val="2"/>
    </font>
    <font>
      <b/>
      <i/>
      <sz val="10"/>
      <color indexed="12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/>
    <xf numFmtId="164" fontId="2" fillId="0" borderId="0"/>
    <xf numFmtId="0" fontId="1" fillId="0" borderId="0"/>
    <xf numFmtId="0" fontId="2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164" fontId="3" fillId="2" borderId="0" xfId="4" applyFont="1" applyFill="1" applyAlignment="1">
      <alignment vertical="center"/>
    </xf>
    <xf numFmtId="22" fontId="6" fillId="2" borderId="2" xfId="4" applyNumberFormat="1" applyFont="1" applyFill="1" applyBorder="1" applyAlignment="1">
      <alignment horizontal="center" vertical="center"/>
    </xf>
    <xf numFmtId="164" fontId="7" fillId="2" borderId="2" xfId="4" applyFont="1" applyFill="1" applyBorder="1" applyAlignment="1">
      <alignment horizontal="center" vertical="center"/>
    </xf>
    <xf numFmtId="0" fontId="7" fillId="2" borderId="0" xfId="4" applyNumberFormat="1" applyFont="1" applyFill="1" applyAlignment="1">
      <alignment horizontal="center" vertical="center"/>
    </xf>
    <xf numFmtId="49" fontId="7" fillId="2" borderId="0" xfId="4" applyNumberFormat="1" applyFont="1" applyFill="1" applyAlignment="1">
      <alignment horizontal="center" vertical="center"/>
    </xf>
    <xf numFmtId="164" fontId="7" fillId="2" borderId="0" xfId="4" applyFont="1" applyFill="1" applyAlignment="1">
      <alignment horizontal="center"/>
    </xf>
    <xf numFmtId="164" fontId="6" fillId="2" borderId="1" xfId="4" applyFont="1" applyFill="1" applyBorder="1" applyAlignment="1">
      <alignment horizontal="center" vertical="center"/>
    </xf>
    <xf numFmtId="49" fontId="7" fillId="2" borderId="1" xfId="4" applyNumberFormat="1" applyFont="1" applyFill="1" applyBorder="1" applyAlignment="1">
      <alignment horizontal="center" vertical="center"/>
    </xf>
    <xf numFmtId="49" fontId="7" fillId="2" borderId="1" xfId="4" applyNumberFormat="1" applyFont="1" applyFill="1" applyBorder="1" applyAlignment="1">
      <alignment horizontal="center"/>
    </xf>
    <xf numFmtId="164" fontId="6" fillId="2" borderId="0" xfId="4" applyFont="1" applyFill="1" applyAlignment="1">
      <alignment vertical="center"/>
    </xf>
    <xf numFmtId="49" fontId="5" fillId="2" borderId="0" xfId="4" applyNumberFormat="1" applyFont="1" applyFill="1" applyAlignment="1">
      <alignment horizontal="center" vertical="center"/>
    </xf>
    <xf numFmtId="164" fontId="6" fillId="2" borderId="0" xfId="4" applyFont="1" applyFill="1" applyAlignment="1">
      <alignment horizontal="center" vertical="center"/>
    </xf>
    <xf numFmtId="164" fontId="5" fillId="2" borderId="0" xfId="4" applyFont="1" applyFill="1" applyAlignment="1">
      <alignment vertical="center"/>
    </xf>
    <xf numFmtId="165" fontId="5" fillId="2" borderId="0" xfId="4" applyNumberFormat="1" applyFont="1" applyFill="1" applyAlignment="1">
      <alignment horizontal="right" vertical="center"/>
    </xf>
    <xf numFmtId="166" fontId="5" fillId="2" borderId="0" xfId="4" applyNumberFormat="1" applyFont="1" applyFill="1" applyAlignment="1">
      <alignment horizontal="right" vertical="center"/>
    </xf>
    <xf numFmtId="165" fontId="6" fillId="2" borderId="0" xfId="4" applyNumberFormat="1" applyFont="1" applyFill="1" applyAlignment="1">
      <alignment horizontal="right" vertical="center"/>
    </xf>
    <xf numFmtId="166" fontId="6" fillId="2" borderId="0" xfId="4" applyNumberFormat="1" applyFont="1" applyFill="1" applyAlignment="1">
      <alignment horizontal="right" vertical="center"/>
    </xf>
    <xf numFmtId="164" fontId="5" fillId="2" borderId="0" xfId="4" applyFont="1" applyFill="1" applyAlignment="1">
      <alignment horizontal="left" vertical="center" indent="1"/>
    </xf>
    <xf numFmtId="164" fontId="6" fillId="2" borderId="0" xfId="4" applyFont="1" applyFill="1" applyAlignment="1">
      <alignment horizontal="left" vertical="center" indent="2"/>
    </xf>
    <xf numFmtId="164" fontId="6" fillId="2" borderId="0" xfId="4" applyFont="1" applyFill="1" applyAlignment="1">
      <alignment horizontal="left" vertical="center" indent="4"/>
    </xf>
    <xf numFmtId="164" fontId="6" fillId="2" borderId="0" xfId="4" applyFont="1" applyFill="1" applyAlignment="1">
      <alignment horizontal="left" vertical="center"/>
    </xf>
    <xf numFmtId="164" fontId="6" fillId="2" borderId="0" xfId="4" applyFont="1" applyFill="1" applyAlignment="1">
      <alignment horizontal="left" vertical="center" indent="1"/>
    </xf>
    <xf numFmtId="3" fontId="5" fillId="2" borderId="0" xfId="4" applyNumberFormat="1" applyFont="1" applyFill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4" fontId="6" fillId="2" borderId="0" xfId="4" applyFont="1" applyFill="1" applyAlignment="1">
      <alignment horizontal="left" vertical="center" indent="3"/>
    </xf>
    <xf numFmtId="164" fontId="5" fillId="3" borderId="0" xfId="4" applyFont="1" applyFill="1" applyAlignment="1">
      <alignment horizontal="left" vertical="center"/>
    </xf>
    <xf numFmtId="165" fontId="5" fillId="3" borderId="0" xfId="4" applyNumberFormat="1" applyFont="1" applyFill="1" applyAlignment="1">
      <alignment horizontal="right" vertical="center"/>
    </xf>
    <xf numFmtId="166" fontId="5" fillId="3" borderId="0" xfId="4" applyNumberFormat="1" applyFont="1" applyFill="1" applyAlignment="1">
      <alignment horizontal="right" vertical="center"/>
    </xf>
    <xf numFmtId="164" fontId="8" fillId="2" borderId="0" xfId="4" applyFont="1" applyFill="1" applyAlignment="1">
      <alignment horizontal="left" vertical="center" indent="1"/>
    </xf>
    <xf numFmtId="10" fontId="9" fillId="2" borderId="0" xfId="2" applyNumberFormat="1" applyFont="1" applyFill="1" applyBorder="1" applyAlignment="1">
      <alignment horizontal="right" vertical="center"/>
    </xf>
    <xf numFmtId="164" fontId="5" fillId="3" borderId="0" xfId="4" applyFont="1" applyFill="1" applyAlignment="1">
      <alignment vertical="center"/>
    </xf>
    <xf numFmtId="166" fontId="10" fillId="2" borderId="0" xfId="4" applyNumberFormat="1" applyFont="1" applyFill="1" applyAlignment="1">
      <alignment horizontal="right" vertical="center"/>
    </xf>
    <xf numFmtId="164" fontId="5" fillId="4" borderId="0" xfId="4" applyFont="1" applyFill="1" applyAlignment="1">
      <alignment vertical="center"/>
    </xf>
    <xf numFmtId="165" fontId="12" fillId="4" borderId="0" xfId="4" applyNumberFormat="1" applyFont="1" applyFill="1" applyAlignment="1">
      <alignment horizontal="right" vertical="center"/>
    </xf>
    <xf numFmtId="166" fontId="12" fillId="4" borderId="0" xfId="4" applyNumberFormat="1" applyFont="1" applyFill="1" applyAlignment="1">
      <alignment horizontal="right" vertical="center"/>
    </xf>
    <xf numFmtId="164" fontId="13" fillId="2" borderId="1" xfId="4" applyFont="1" applyFill="1" applyBorder="1" applyAlignment="1">
      <alignment horizontal="left" vertical="center" indent="1"/>
    </xf>
    <xf numFmtId="10" fontId="13" fillId="2" borderId="1" xfId="2" applyNumberFormat="1" applyFont="1" applyFill="1" applyBorder="1" applyAlignment="1">
      <alignment horizontal="right" vertical="center"/>
    </xf>
    <xf numFmtId="166" fontId="6" fillId="2" borderId="1" xfId="4" applyNumberFormat="1" applyFont="1" applyFill="1" applyBorder="1" applyAlignment="1">
      <alignment horizontal="right" vertical="center"/>
    </xf>
    <xf numFmtId="164" fontId="14" fillId="2" borderId="0" xfId="4" applyFont="1" applyFill="1" applyAlignment="1">
      <alignment vertical="center"/>
    </xf>
    <xf numFmtId="3" fontId="14" fillId="2" borderId="0" xfId="4" applyNumberFormat="1" applyFont="1" applyFill="1" applyAlignment="1">
      <alignment horizontal="right" vertical="center"/>
    </xf>
    <xf numFmtId="166" fontId="10" fillId="2" borderId="0" xfId="4" applyNumberFormat="1" applyFont="1" applyFill="1" applyAlignment="1">
      <alignment horizontal="center" vertical="center"/>
    </xf>
    <xf numFmtId="166" fontId="6" fillId="2" borderId="0" xfId="4" applyNumberFormat="1" applyFont="1" applyFill="1" applyAlignment="1">
      <alignment horizontal="center" vertical="center"/>
    </xf>
    <xf numFmtId="0" fontId="16" fillId="2" borderId="0" xfId="5" applyFont="1" applyFill="1" applyAlignment="1">
      <alignment horizontal="left" indent="1"/>
    </xf>
    <xf numFmtId="164" fontId="17" fillId="2" borderId="0" xfId="3" applyFont="1" applyFill="1"/>
    <xf numFmtId="0" fontId="6" fillId="2" borderId="3" xfId="6" applyFont="1" applyFill="1" applyBorder="1" applyAlignment="1">
      <alignment vertical="center"/>
    </xf>
    <xf numFmtId="49" fontId="5" fillId="2" borderId="3" xfId="6" applyNumberFormat="1" applyFont="1" applyFill="1" applyBorder="1" applyAlignment="1">
      <alignment horizontal="right" vertical="center"/>
    </xf>
    <xf numFmtId="165" fontId="18" fillId="4" borderId="0" xfId="4" applyNumberFormat="1" applyFont="1" applyFill="1" applyAlignment="1">
      <alignment horizontal="right" vertical="center"/>
    </xf>
    <xf numFmtId="43" fontId="17" fillId="2" borderId="0" xfId="1" applyFont="1" applyFill="1"/>
    <xf numFmtId="167" fontId="19" fillId="2" borderId="0" xfId="6" applyNumberFormat="1" applyFont="1" applyFill="1" applyAlignment="1">
      <alignment horizontal="left" indent="1"/>
    </xf>
    <xf numFmtId="10" fontId="19" fillId="2" borderId="0" xfId="7" applyNumberFormat="1" applyFont="1" applyFill="1" applyBorder="1" applyAlignment="1">
      <alignment vertical="center"/>
    </xf>
    <xf numFmtId="167" fontId="20" fillId="2" borderId="0" xfId="6" applyNumberFormat="1" applyFont="1" applyFill="1" applyAlignment="1">
      <alignment horizontal="left" indent="1"/>
    </xf>
    <xf numFmtId="10" fontId="20" fillId="2" borderId="0" xfId="7" applyNumberFormat="1" applyFont="1" applyFill="1" applyBorder="1" applyAlignment="1">
      <alignment vertical="center"/>
    </xf>
    <xf numFmtId="167" fontId="5" fillId="5" borderId="0" xfId="6" applyNumberFormat="1" applyFont="1" applyFill="1"/>
    <xf numFmtId="165" fontId="5" fillId="5" borderId="0" xfId="6" applyNumberFormat="1" applyFont="1" applyFill="1"/>
    <xf numFmtId="167" fontId="6" fillId="2" borderId="0" xfId="6" applyNumberFormat="1" applyFont="1" applyFill="1" applyAlignment="1">
      <alignment horizontal="left" indent="1"/>
    </xf>
    <xf numFmtId="165" fontId="6" fillId="2" borderId="0" xfId="6" applyNumberFormat="1" applyFont="1" applyFill="1"/>
    <xf numFmtId="167" fontId="6" fillId="2" borderId="0" xfId="6" applyNumberFormat="1" applyFont="1" applyFill="1" applyAlignment="1">
      <alignment horizontal="left" indent="2"/>
    </xf>
    <xf numFmtId="165" fontId="6" fillId="2" borderId="0" xfId="8" applyNumberFormat="1" applyFill="1" applyBorder="1"/>
    <xf numFmtId="0" fontId="6" fillId="2" borderId="0" xfId="0" applyFont="1" applyFill="1" applyAlignment="1">
      <alignment horizontal="left" indent="1"/>
    </xf>
    <xf numFmtId="167" fontId="6" fillId="2" borderId="0" xfId="6" applyNumberFormat="1" applyFont="1" applyFill="1"/>
    <xf numFmtId="167" fontId="6" fillId="2" borderId="0" xfId="6" applyNumberFormat="1" applyFont="1" applyFill="1" applyAlignment="1">
      <alignment horizontal="left"/>
    </xf>
    <xf numFmtId="0" fontId="17" fillId="0" borderId="0" xfId="0" applyFont="1"/>
    <xf numFmtId="167" fontId="5" fillId="5" borderId="0" xfId="6" applyNumberFormat="1" applyFont="1" applyFill="1" applyAlignment="1">
      <alignment horizontal="left"/>
    </xf>
    <xf numFmtId="164" fontId="21" fillId="2" borderId="0" xfId="3" applyFont="1" applyFill="1"/>
    <xf numFmtId="164" fontId="1" fillId="0" borderId="0" xfId="3"/>
    <xf numFmtId="0" fontId="6" fillId="2" borderId="0" xfId="6" applyFont="1" applyFill="1" applyAlignment="1">
      <alignment horizontal="center"/>
    </xf>
    <xf numFmtId="0" fontId="5" fillId="2" borderId="1" xfId="6" applyFont="1" applyFill="1" applyBorder="1" applyAlignment="1">
      <alignment horizontal="center"/>
    </xf>
    <xf numFmtId="167" fontId="6" fillId="2" borderId="2" xfId="6" applyNumberFormat="1" applyFont="1" applyFill="1" applyBorder="1" applyAlignment="1">
      <alignment horizontal="left" wrapText="1"/>
    </xf>
    <xf numFmtId="167" fontId="6" fillId="2" borderId="0" xfId="6" applyNumberFormat="1" applyFont="1" applyFill="1" applyAlignment="1">
      <alignment horizontal="left" vertical="center" wrapText="1"/>
    </xf>
    <xf numFmtId="164" fontId="7" fillId="2" borderId="2" xfId="4" applyFont="1" applyFill="1" applyBorder="1" applyAlignment="1">
      <alignment horizontal="center" vertical="center"/>
    </xf>
    <xf numFmtId="164" fontId="7" fillId="2" borderId="0" xfId="4" applyFont="1" applyFill="1" applyAlignment="1">
      <alignment horizontal="center" vertical="center"/>
    </xf>
    <xf numFmtId="164" fontId="5" fillId="2" borderId="0" xfId="4" applyFont="1" applyFill="1" applyAlignment="1">
      <alignment horizontal="center" vertical="center"/>
    </xf>
    <xf numFmtId="164" fontId="15" fillId="2" borderId="0" xfId="3" applyFont="1" applyFill="1" applyAlignment="1">
      <alignment horizontal="left"/>
    </xf>
    <xf numFmtId="0" fontId="16" fillId="2" borderId="0" xfId="5" applyFont="1" applyFill="1" applyAlignment="1">
      <alignment horizontal="left" indent="1"/>
    </xf>
    <xf numFmtId="164" fontId="16" fillId="0" borderId="0" xfId="3" applyFont="1" applyAlignment="1">
      <alignment horizontal="left" vertical="top" wrapText="1"/>
    </xf>
    <xf numFmtId="0" fontId="4" fillId="2" borderId="0" xfId="6" applyFont="1" applyFill="1" applyAlignment="1">
      <alignment horizontal="center"/>
    </xf>
    <xf numFmtId="164" fontId="1" fillId="2" borderId="0" xfId="3" applyFill="1" applyAlignment="1">
      <alignment horizontal="center"/>
    </xf>
    <xf numFmtId="164" fontId="4" fillId="2" borderId="0" xfId="4" applyFont="1" applyFill="1" applyAlignment="1">
      <alignment horizontal="center" vertical="center"/>
    </xf>
    <xf numFmtId="164" fontId="5" fillId="2" borderId="0" xfId="4" applyFont="1" applyFill="1" applyAlignment="1">
      <alignment horizontal="right" vertical="center"/>
    </xf>
    <xf numFmtId="164" fontId="4" fillId="2" borderId="0" xfId="4" applyFont="1" applyFill="1" applyAlignment="1">
      <alignment horizontal="center" vertical="center" wrapText="1"/>
    </xf>
    <xf numFmtId="164" fontId="6" fillId="2" borderId="1" xfId="4" applyFont="1" applyFill="1" applyBorder="1" applyAlignment="1">
      <alignment horizontal="center" vertical="center"/>
    </xf>
  </cellXfs>
  <cellStyles count="9">
    <cellStyle name="ANCLAS,REZONES Y SUS PARTES,DE FUNDICION,DE HIERRO O DE ACERO 10" xfId="8"/>
    <cellStyle name="Millares" xfId="1" builtinId="3"/>
    <cellStyle name="Normal" xfId="0" builtinId="0"/>
    <cellStyle name="Normal 13 3" xfId="6"/>
    <cellStyle name="Normal 14_Balance Fiscal Hoja de Trabajo original 2" xfId="4"/>
    <cellStyle name="Normal 2 2" xfId="5"/>
    <cellStyle name="Normal 3" xfId="3"/>
    <cellStyle name="Porcentaje" xfId="2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tabSelected="1" topLeftCell="A23" workbookViewId="0">
      <selection sqref="A1:E77"/>
    </sheetView>
  </sheetViews>
  <sheetFormatPr baseColWidth="10" defaultRowHeight="14.5" x14ac:dyDescent="0.35"/>
  <cols>
    <col min="1" max="1" width="54.453125" style="65" customWidth="1"/>
    <col min="2" max="5" width="10.90625" style="65"/>
  </cols>
  <sheetData>
    <row r="1" spans="1:5" x14ac:dyDescent="0.35">
      <c r="A1" s="77"/>
      <c r="B1" s="77"/>
      <c r="C1" s="77"/>
      <c r="D1" s="77"/>
      <c r="E1" s="77"/>
    </row>
    <row r="2" spans="1:5" ht="15.5" x14ac:dyDescent="0.35">
      <c r="A2" s="1" t="s">
        <v>0</v>
      </c>
      <c r="B2" s="78"/>
      <c r="C2" s="78"/>
      <c r="D2" s="79" t="s">
        <v>1</v>
      </c>
      <c r="E2" s="79"/>
    </row>
    <row r="3" spans="1:5" x14ac:dyDescent="0.35">
      <c r="A3" s="78" t="s">
        <v>2</v>
      </c>
      <c r="B3" s="78"/>
      <c r="C3" s="78"/>
      <c r="D3" s="78"/>
      <c r="E3" s="78"/>
    </row>
    <row r="4" spans="1:5" x14ac:dyDescent="0.35">
      <c r="A4" s="80" t="s">
        <v>3</v>
      </c>
      <c r="B4" s="80"/>
      <c r="C4" s="80"/>
      <c r="D4" s="80"/>
      <c r="E4" s="80"/>
    </row>
    <row r="5" spans="1:5" x14ac:dyDescent="0.35">
      <c r="A5" s="81" t="s">
        <v>4</v>
      </c>
      <c r="B5" s="81"/>
      <c r="C5" s="81"/>
      <c r="D5" s="81"/>
      <c r="E5" s="81"/>
    </row>
    <row r="6" spans="1:5" x14ac:dyDescent="0.35">
      <c r="A6" s="2" t="s">
        <v>0</v>
      </c>
      <c r="B6" s="3" t="s">
        <v>5</v>
      </c>
      <c r="C6" s="3" t="s">
        <v>5</v>
      </c>
      <c r="D6" s="70" t="s">
        <v>6</v>
      </c>
      <c r="E6" s="70"/>
    </row>
    <row r="7" spans="1:5" x14ac:dyDescent="0.35">
      <c r="A7" s="72" t="s">
        <v>7</v>
      </c>
      <c r="B7" s="4">
        <v>2025</v>
      </c>
      <c r="C7" s="4">
        <v>2024</v>
      </c>
      <c r="D7" s="71"/>
      <c r="E7" s="71"/>
    </row>
    <row r="8" spans="1:5" x14ac:dyDescent="0.35">
      <c r="A8" s="72"/>
      <c r="B8" s="5" t="s">
        <v>8</v>
      </c>
      <c r="C8" s="5" t="s">
        <v>9</v>
      </c>
      <c r="D8" s="6" t="s">
        <v>10</v>
      </c>
      <c r="E8" s="6" t="s">
        <v>11</v>
      </c>
    </row>
    <row r="9" spans="1:5" x14ac:dyDescent="0.35">
      <c r="A9" s="7" t="s">
        <v>0</v>
      </c>
      <c r="B9" s="8" t="s">
        <v>12</v>
      </c>
      <c r="C9" s="8" t="s">
        <v>13</v>
      </c>
      <c r="D9" s="9" t="s">
        <v>14</v>
      </c>
      <c r="E9" s="9" t="s">
        <v>15</v>
      </c>
    </row>
    <row r="10" spans="1:5" x14ac:dyDescent="0.35">
      <c r="A10" s="10"/>
      <c r="B10" s="11"/>
      <c r="C10" s="11"/>
      <c r="D10" s="11"/>
      <c r="E10" s="12"/>
    </row>
    <row r="11" spans="1:5" x14ac:dyDescent="0.35">
      <c r="A11" s="13" t="s">
        <v>16</v>
      </c>
      <c r="B11" s="14">
        <f>B13+B20+B22</f>
        <v>10570.52037002</v>
      </c>
      <c r="C11" s="14">
        <f>C13+C20+C22</f>
        <v>9669.2416666299996</v>
      </c>
      <c r="D11" s="14">
        <f>B11-C11</f>
        <v>901.27870339000037</v>
      </c>
      <c r="E11" s="15">
        <f>IFERROR(+D11/C11,"...")</f>
        <v>9.321089848239579E-2</v>
      </c>
    </row>
    <row r="12" spans="1:5" x14ac:dyDescent="0.35">
      <c r="A12" s="10"/>
      <c r="B12" s="16"/>
      <c r="C12" s="16"/>
      <c r="D12" s="16" t="s">
        <v>0</v>
      </c>
      <c r="E12" s="17" t="s">
        <v>0</v>
      </c>
    </row>
    <row r="13" spans="1:5" x14ac:dyDescent="0.35">
      <c r="A13" s="18" t="s">
        <v>17</v>
      </c>
      <c r="B13" s="14">
        <f>SUM(B14+B18)</f>
        <v>10552.693500019999</v>
      </c>
      <c r="C13" s="14">
        <f>SUM(C14+C18)</f>
        <v>9642.3729466299992</v>
      </c>
      <c r="D13" s="14">
        <f t="shared" ref="D13:D18" si="0">B13-C13</f>
        <v>910.32055338999999</v>
      </c>
      <c r="E13" s="15">
        <f t="shared" ref="E13:E18" si="1">IFERROR(+D13/C13,"...")</f>
        <v>9.4408353465332023E-2</v>
      </c>
    </row>
    <row r="14" spans="1:5" x14ac:dyDescent="0.35">
      <c r="A14" s="19" t="s">
        <v>18</v>
      </c>
      <c r="B14" s="16">
        <f>+B15+B16</f>
        <v>6425.7923778699997</v>
      </c>
      <c r="C14" s="16">
        <f>C15+C16</f>
        <v>5893.6310912999998</v>
      </c>
      <c r="D14" s="16">
        <f t="shared" si="0"/>
        <v>532.1612865699999</v>
      </c>
      <c r="E14" s="17">
        <f t="shared" si="1"/>
        <v>9.0294298765248526E-2</v>
      </c>
    </row>
    <row r="15" spans="1:5" x14ac:dyDescent="0.35">
      <c r="A15" s="20" t="s">
        <v>19</v>
      </c>
      <c r="B15" s="16">
        <v>3725.8204740599999</v>
      </c>
      <c r="C15" s="16">
        <v>3257.0932419399996</v>
      </c>
      <c r="D15" s="16">
        <f t="shared" si="0"/>
        <v>468.72723212000028</v>
      </c>
      <c r="E15" s="17">
        <f t="shared" si="1"/>
        <v>0.1439096756839591</v>
      </c>
    </row>
    <row r="16" spans="1:5" x14ac:dyDescent="0.35">
      <c r="A16" s="20" t="s">
        <v>20</v>
      </c>
      <c r="B16" s="16">
        <v>2699.9719038099997</v>
      </c>
      <c r="C16" s="16">
        <v>2636.5378493600001</v>
      </c>
      <c r="D16" s="16">
        <f t="shared" si="0"/>
        <v>63.434054449999621</v>
      </c>
      <c r="E16" s="17">
        <f t="shared" si="1"/>
        <v>2.4059603189613896E-2</v>
      </c>
    </row>
    <row r="17" spans="1:5" x14ac:dyDescent="0.35">
      <c r="A17" s="20" t="s">
        <v>21</v>
      </c>
      <c r="B17" s="16">
        <v>168.0474923941</v>
      </c>
      <c r="C17" s="16">
        <v>158.22520107</v>
      </c>
      <c r="D17" s="16">
        <f t="shared" si="0"/>
        <v>9.8222913241000072</v>
      </c>
      <c r="E17" s="17">
        <f t="shared" si="1"/>
        <v>6.2077919684580166E-2</v>
      </c>
    </row>
    <row r="18" spans="1:5" x14ac:dyDescent="0.35">
      <c r="A18" s="19" t="s">
        <v>22</v>
      </c>
      <c r="B18" s="16">
        <v>4126.9011221500004</v>
      </c>
      <c r="C18" s="16">
        <v>3748.7418553299999</v>
      </c>
      <c r="D18" s="16">
        <f t="shared" si="0"/>
        <v>378.15926682000054</v>
      </c>
      <c r="E18" s="17">
        <f t="shared" si="1"/>
        <v>0.10087631568504238</v>
      </c>
    </row>
    <row r="19" spans="1:5" x14ac:dyDescent="0.35">
      <c r="A19" s="21"/>
      <c r="B19" s="16"/>
      <c r="C19" s="16"/>
      <c r="D19" s="14"/>
      <c r="E19" s="17"/>
    </row>
    <row r="20" spans="1:5" x14ac:dyDescent="0.35">
      <c r="A20" s="22" t="s">
        <v>23</v>
      </c>
      <c r="B20" s="16">
        <v>17.82687</v>
      </c>
      <c r="C20" s="16">
        <v>26.86872</v>
      </c>
      <c r="D20" s="16">
        <f>B20-C20</f>
        <v>-9.0418500000000002</v>
      </c>
      <c r="E20" s="17">
        <f>IFERROR(+D20/C20,"...")</f>
        <v>-0.33651956624654988</v>
      </c>
    </row>
    <row r="21" spans="1:5" x14ac:dyDescent="0.35">
      <c r="A21" s="21"/>
      <c r="B21" s="16"/>
      <c r="C21" s="16"/>
      <c r="D21" s="14" t="s">
        <v>0</v>
      </c>
      <c r="E21" s="23"/>
    </row>
    <row r="22" spans="1:5" x14ac:dyDescent="0.35">
      <c r="A22" s="22" t="s">
        <v>24</v>
      </c>
      <c r="B22" s="16">
        <v>0</v>
      </c>
      <c r="C22" s="16">
        <v>0</v>
      </c>
      <c r="D22" s="16">
        <f>B22-C22</f>
        <v>0</v>
      </c>
      <c r="E22" s="24" t="str">
        <f>IFERROR(+D22/C22,"...")</f>
        <v>...</v>
      </c>
    </row>
    <row r="23" spans="1:5" x14ac:dyDescent="0.35">
      <c r="A23" s="21"/>
      <c r="B23" s="16"/>
      <c r="C23" s="16"/>
      <c r="D23" s="16" t="s">
        <v>0</v>
      </c>
      <c r="E23" s="15" t="s">
        <v>0</v>
      </c>
    </row>
    <row r="24" spans="1:5" x14ac:dyDescent="0.35">
      <c r="A24" s="13" t="s">
        <v>25</v>
      </c>
      <c r="B24" s="14">
        <f>+B26+B38</f>
        <v>15230.971314940001</v>
      </c>
      <c r="C24" s="14">
        <f>SUM(C26+C38)</f>
        <v>16226.428559324297</v>
      </c>
      <c r="D24" s="14">
        <f>B24-C24</f>
        <v>-995.45724438429534</v>
      </c>
      <c r="E24" s="15">
        <f>IFERROR(+D24/C24,"...")</f>
        <v>-6.1347895548602982E-2</v>
      </c>
    </row>
    <row r="25" spans="1:5" x14ac:dyDescent="0.35">
      <c r="A25" s="21"/>
      <c r="B25" s="16"/>
      <c r="C25" s="16"/>
      <c r="D25" s="16" t="s">
        <v>0</v>
      </c>
      <c r="E25" s="15" t="s">
        <v>0</v>
      </c>
    </row>
    <row r="26" spans="1:5" x14ac:dyDescent="0.35">
      <c r="A26" s="18" t="s">
        <v>26</v>
      </c>
      <c r="B26" s="14">
        <f>+B27+B28+B29+B31+B32</f>
        <v>12551.542070972189</v>
      </c>
      <c r="C26" s="14">
        <f>+C27+C28+C29+C31+C32</f>
        <v>12491.948886027012</v>
      </c>
      <c r="D26" s="14">
        <f t="shared" ref="D26:D32" si="2">B26-C26</f>
        <v>59.5931849451772</v>
      </c>
      <c r="E26" s="15">
        <f t="shared" ref="E26:E32" si="3">IFERROR(+D26/C26,"...")</f>
        <v>4.7705274404249058E-3</v>
      </c>
    </row>
    <row r="27" spans="1:5" x14ac:dyDescent="0.35">
      <c r="A27" s="19" t="s">
        <v>27</v>
      </c>
      <c r="B27" s="16">
        <v>4453.4517013000022</v>
      </c>
      <c r="C27" s="16">
        <v>4442.5618573499996</v>
      </c>
      <c r="D27" s="16">
        <f t="shared" si="2"/>
        <v>10.889843950002614</v>
      </c>
      <c r="E27" s="17">
        <f t="shared" si="3"/>
        <v>2.45125319571767E-3</v>
      </c>
    </row>
    <row r="28" spans="1:5" x14ac:dyDescent="0.35">
      <c r="A28" s="19" t="s">
        <v>28</v>
      </c>
      <c r="B28" s="16">
        <v>797.68019980000042</v>
      </c>
      <c r="C28" s="16">
        <v>852.68463629429993</v>
      </c>
      <c r="D28" s="16">
        <f t="shared" si="2"/>
        <v>-55.004436494299512</v>
      </c>
      <c r="E28" s="17">
        <f t="shared" si="3"/>
        <v>-6.4507361987128614E-2</v>
      </c>
    </row>
    <row r="29" spans="1:5" x14ac:dyDescent="0.35">
      <c r="A29" s="19" t="s">
        <v>29</v>
      </c>
      <c r="B29" s="16">
        <v>4233.5030682241004</v>
      </c>
      <c r="C29" s="16">
        <v>4390.0656093799989</v>
      </c>
      <c r="D29" s="16">
        <f t="shared" si="2"/>
        <v>-156.56254115589854</v>
      </c>
      <c r="E29" s="17">
        <f t="shared" si="3"/>
        <v>-3.5662916021432671E-2</v>
      </c>
    </row>
    <row r="30" spans="1:5" x14ac:dyDescent="0.35">
      <c r="A30" s="25" t="s">
        <v>21</v>
      </c>
      <c r="B30" s="16">
        <v>168.0474923941</v>
      </c>
      <c r="C30" s="16">
        <v>158.22520107</v>
      </c>
      <c r="D30" s="16">
        <f t="shared" si="2"/>
        <v>9.8222913241000072</v>
      </c>
      <c r="E30" s="17">
        <f t="shared" si="3"/>
        <v>6.2077919684580166E-2</v>
      </c>
    </row>
    <row r="31" spans="1:5" x14ac:dyDescent="0.35">
      <c r="A31" s="19" t="s">
        <v>30</v>
      </c>
      <c r="B31" s="16">
        <v>2717.6100469520002</v>
      </c>
      <c r="C31" s="16">
        <v>2519.3788612090002</v>
      </c>
      <c r="D31" s="16">
        <f t="shared" si="2"/>
        <v>198.23118574299997</v>
      </c>
      <c r="E31" s="17">
        <f t="shared" si="3"/>
        <v>7.8682562910713932E-2</v>
      </c>
    </row>
    <row r="32" spans="1:5" x14ac:dyDescent="0.35">
      <c r="A32" s="19" t="s">
        <v>31</v>
      </c>
      <c r="B32" s="16">
        <v>349.29705469608564</v>
      </c>
      <c r="C32" s="16">
        <v>287.25792179371518</v>
      </c>
      <c r="D32" s="16">
        <f t="shared" si="2"/>
        <v>62.039132902370454</v>
      </c>
      <c r="E32" s="17">
        <f t="shared" si="3"/>
        <v>0.21597013762051032</v>
      </c>
    </row>
    <row r="33" spans="1:5" x14ac:dyDescent="0.35">
      <c r="A33" s="21"/>
      <c r="B33" s="16"/>
      <c r="C33" s="16"/>
      <c r="D33" s="16" t="s">
        <v>0</v>
      </c>
      <c r="E33" s="17" t="s">
        <v>0</v>
      </c>
    </row>
    <row r="34" spans="1:5" x14ac:dyDescent="0.35">
      <c r="A34" s="26" t="s">
        <v>32</v>
      </c>
      <c r="B34" s="27">
        <f>B13-B26</f>
        <v>-1998.8485709521901</v>
      </c>
      <c r="C34" s="27">
        <f>C13-C26</f>
        <v>-2849.5759393970129</v>
      </c>
      <c r="D34" s="27">
        <f t="shared" ref="D34:D42" si="4">B34-C34</f>
        <v>850.72736844482279</v>
      </c>
      <c r="E34" s="28">
        <f>IFERROR(+D34/C34,"...")</f>
        <v>-0.29854525253495851</v>
      </c>
    </row>
    <row r="35" spans="1:5" x14ac:dyDescent="0.35">
      <c r="A35" s="29" t="s">
        <v>33</v>
      </c>
      <c r="B35" s="30">
        <f>+B34/B44</f>
        <v>-2.2130398454321902E-2</v>
      </c>
      <c r="C35" s="30">
        <f>+C34/C44</f>
        <v>-3.293395226006772E-2</v>
      </c>
      <c r="D35" s="30">
        <f t="shared" si="4"/>
        <v>1.0803553805745818E-2</v>
      </c>
      <c r="E35" s="15" t="s">
        <v>0</v>
      </c>
    </row>
    <row r="36" spans="1:5" x14ac:dyDescent="0.35">
      <c r="A36" s="31" t="s">
        <v>34</v>
      </c>
      <c r="B36" s="27">
        <f>B11-B26</f>
        <v>-1981.0217009521893</v>
      </c>
      <c r="C36" s="27">
        <f>C11-C26</f>
        <v>-2822.7072193970125</v>
      </c>
      <c r="D36" s="27">
        <f t="shared" si="4"/>
        <v>841.68551844482317</v>
      </c>
      <c r="E36" s="28">
        <f>IFERROR(+D36/C36,"...")</f>
        <v>-0.29818378351851321</v>
      </c>
    </row>
    <row r="37" spans="1:5" x14ac:dyDescent="0.35">
      <c r="A37" s="29" t="s">
        <v>33</v>
      </c>
      <c r="B37" s="30">
        <f>+B36/B44</f>
        <v>-2.1933026956537316E-2</v>
      </c>
      <c r="C37" s="30">
        <f>+C36/C44</f>
        <v>-3.2623417232895788E-2</v>
      </c>
      <c r="D37" s="30">
        <f t="shared" si="4"/>
        <v>1.0690390276358472E-2</v>
      </c>
      <c r="E37" s="32" t="s">
        <v>0</v>
      </c>
    </row>
    <row r="38" spans="1:5" x14ac:dyDescent="0.35">
      <c r="A38" s="18" t="s">
        <v>35</v>
      </c>
      <c r="B38" s="14">
        <v>2679.429243967812</v>
      </c>
      <c r="C38" s="14">
        <v>3734.479673297285</v>
      </c>
      <c r="D38" s="14">
        <f t="shared" si="4"/>
        <v>-1055.050429329473</v>
      </c>
      <c r="E38" s="15">
        <f>IFERROR(+D38/C38,"...")</f>
        <v>-0.28251604550787046</v>
      </c>
    </row>
    <row r="39" spans="1:5" x14ac:dyDescent="0.35">
      <c r="A39" s="29" t="s">
        <v>33</v>
      </c>
      <c r="B39" s="30">
        <f>+B38/B44</f>
        <v>2.9665497257214925E-2</v>
      </c>
      <c r="C39" s="30">
        <f>+C38/C44</f>
        <v>4.3161220438502068E-2</v>
      </c>
      <c r="D39" s="30">
        <f t="shared" si="4"/>
        <v>-1.3495723181287143E-2</v>
      </c>
      <c r="E39" s="15" t="s">
        <v>0</v>
      </c>
    </row>
    <row r="40" spans="1:5" x14ac:dyDescent="0.35">
      <c r="A40" s="26" t="s">
        <v>36</v>
      </c>
      <c r="B40" s="27">
        <f>B42+B31</f>
        <v>-1942.8408979680012</v>
      </c>
      <c r="C40" s="27">
        <f>C42+C31</f>
        <v>-4037.8080314852969</v>
      </c>
      <c r="D40" s="27">
        <f t="shared" si="4"/>
        <v>2094.9671335172957</v>
      </c>
      <c r="E40" s="28">
        <f>IFERROR(+D40/C40,"...")</f>
        <v>-0.51883772511757265</v>
      </c>
    </row>
    <row r="41" spans="1:5" x14ac:dyDescent="0.35">
      <c r="A41" s="29" t="s">
        <v>33</v>
      </c>
      <c r="B41" s="30">
        <f>+B40/B44</f>
        <v>-2.1510305397923431E-2</v>
      </c>
      <c r="C41" s="30">
        <f>+C40/C44</f>
        <v>-4.666693563267324E-2</v>
      </c>
      <c r="D41" s="30">
        <f t="shared" si="4"/>
        <v>2.5156630234749809E-2</v>
      </c>
      <c r="E41" s="32" t="s">
        <v>0</v>
      </c>
    </row>
    <row r="42" spans="1:5" ht="15" x14ac:dyDescent="0.35">
      <c r="A42" s="33" t="s">
        <v>37</v>
      </c>
      <c r="B42" s="34">
        <f>SUM(B11-B24)</f>
        <v>-4660.4509449200013</v>
      </c>
      <c r="C42" s="34">
        <f>SUM(C11-C24)</f>
        <v>-6557.1868926942971</v>
      </c>
      <c r="D42" s="34">
        <f t="shared" si="4"/>
        <v>1896.7359477742957</v>
      </c>
      <c r="E42" s="35">
        <f>IFERROR(+D42/C42,"...")</f>
        <v>-0.28926062026500232</v>
      </c>
    </row>
    <row r="43" spans="1:5" x14ac:dyDescent="0.35">
      <c r="A43" s="36" t="s">
        <v>33</v>
      </c>
      <c r="B43" s="37">
        <f>+B42/B44</f>
        <v>-5.1598524213752238E-2</v>
      </c>
      <c r="C43" s="37">
        <f>+C42/C44</f>
        <v>-7.5784637671397842E-2</v>
      </c>
      <c r="D43" s="37">
        <v>2.4186113457645604E-2</v>
      </c>
      <c r="E43" s="38"/>
    </row>
    <row r="44" spans="1:5" x14ac:dyDescent="0.35">
      <c r="A44" s="39" t="s">
        <v>38</v>
      </c>
      <c r="B44" s="40">
        <v>90321.4</v>
      </c>
      <c r="C44" s="40">
        <v>86523.959131747208</v>
      </c>
      <c r="D44" s="41"/>
      <c r="E44" s="42"/>
    </row>
    <row r="45" spans="1:5" x14ac:dyDescent="0.35">
      <c r="A45" s="73" t="s">
        <v>39</v>
      </c>
      <c r="B45" s="73"/>
      <c r="C45" s="73"/>
      <c r="D45" s="73"/>
      <c r="E45" s="73"/>
    </row>
    <row r="46" spans="1:5" x14ac:dyDescent="0.35">
      <c r="A46" s="74" t="s">
        <v>40</v>
      </c>
      <c r="B46" s="74"/>
      <c r="C46" s="74"/>
      <c r="D46" s="74"/>
      <c r="E46" s="74"/>
    </row>
    <row r="47" spans="1:5" x14ac:dyDescent="0.35">
      <c r="A47" s="43"/>
      <c r="B47" s="43"/>
      <c r="C47" s="43"/>
      <c r="D47" s="43"/>
      <c r="E47" s="43"/>
    </row>
    <row r="48" spans="1:5" x14ac:dyDescent="0.35">
      <c r="A48" s="75"/>
      <c r="B48" s="75"/>
      <c r="C48" s="75"/>
      <c r="D48" s="75"/>
      <c r="E48" s="75"/>
    </row>
    <row r="49" spans="1:5" x14ac:dyDescent="0.35">
      <c r="A49" s="76" t="s">
        <v>41</v>
      </c>
      <c r="B49" s="76"/>
      <c r="C49" s="76"/>
      <c r="D49" s="44"/>
      <c r="E49" s="44"/>
    </row>
    <row r="50" spans="1:5" x14ac:dyDescent="0.35">
      <c r="A50" s="66" t="s">
        <v>4</v>
      </c>
      <c r="B50" s="66"/>
      <c r="C50" s="66"/>
      <c r="D50" s="44"/>
      <c r="E50" s="44"/>
    </row>
    <row r="51" spans="1:5" x14ac:dyDescent="0.35">
      <c r="A51" s="67" t="s">
        <v>8</v>
      </c>
      <c r="B51" s="67"/>
      <c r="C51" s="67"/>
      <c r="D51" s="44"/>
      <c r="E51" s="44"/>
    </row>
    <row r="52" spans="1:5" x14ac:dyDescent="0.35">
      <c r="A52" s="45"/>
      <c r="B52" s="46">
        <v>2025</v>
      </c>
      <c r="C52" s="46">
        <v>2024</v>
      </c>
      <c r="D52" s="44"/>
      <c r="E52" s="44"/>
    </row>
    <row r="53" spans="1:5" x14ac:dyDescent="0.35">
      <c r="A53" s="33" t="s">
        <v>42</v>
      </c>
      <c r="B53" s="47">
        <v>4660.4509449200013</v>
      </c>
      <c r="C53" s="47">
        <v>6557.1868926942989</v>
      </c>
      <c r="D53" s="44"/>
      <c r="E53" s="48"/>
    </row>
    <row r="54" spans="1:5" x14ac:dyDescent="0.35">
      <c r="A54" s="49" t="s">
        <v>33</v>
      </c>
      <c r="B54" s="50">
        <v>5.1598524213752238E-2</v>
      </c>
      <c r="C54" s="50">
        <v>7.5784637671397884E-2</v>
      </c>
      <c r="D54" s="44"/>
      <c r="E54" s="44"/>
    </row>
    <row r="55" spans="1:5" x14ac:dyDescent="0.35">
      <c r="A55" s="51"/>
      <c r="B55" s="52"/>
      <c r="C55" s="52"/>
      <c r="D55" s="44"/>
      <c r="E55" s="44"/>
    </row>
    <row r="56" spans="1:5" x14ac:dyDescent="0.35">
      <c r="A56" s="53" t="s">
        <v>43</v>
      </c>
      <c r="B56" s="54">
        <v>4203.6205000000009</v>
      </c>
      <c r="C56" s="54">
        <v>4284.3461000000007</v>
      </c>
      <c r="D56" s="44"/>
      <c r="E56" s="44"/>
    </row>
    <row r="57" spans="1:5" x14ac:dyDescent="0.35">
      <c r="A57" s="55" t="s">
        <v>44</v>
      </c>
      <c r="B57" s="56">
        <v>4240.5919000000013</v>
      </c>
      <c r="C57" s="56">
        <v>4354.4561000000003</v>
      </c>
      <c r="D57" s="44"/>
      <c r="E57" s="44"/>
    </row>
    <row r="58" spans="1:5" x14ac:dyDescent="0.35">
      <c r="A58" s="57" t="s">
        <v>45</v>
      </c>
      <c r="B58" s="58">
        <v>7606.4012000000012</v>
      </c>
      <c r="C58" s="58">
        <v>5740.3897000000006</v>
      </c>
      <c r="D58" s="44"/>
      <c r="E58" s="44"/>
    </row>
    <row r="59" spans="1:5" x14ac:dyDescent="0.35">
      <c r="A59" s="57" t="s">
        <v>46</v>
      </c>
      <c r="B59" s="58">
        <v>3365.8092999999994</v>
      </c>
      <c r="C59" s="58">
        <v>1385.9336000000001</v>
      </c>
      <c r="D59" s="44"/>
      <c r="E59" s="44"/>
    </row>
    <row r="60" spans="1:5" x14ac:dyDescent="0.35">
      <c r="A60" s="59" t="s">
        <v>47</v>
      </c>
      <c r="B60" s="58">
        <v>-36.971400000000003</v>
      </c>
      <c r="C60" s="58">
        <v>-70.11</v>
      </c>
      <c r="D60" s="44"/>
      <c r="E60" s="44"/>
    </row>
    <row r="61" spans="1:5" x14ac:dyDescent="0.35">
      <c r="A61" s="60"/>
      <c r="B61" s="56"/>
      <c r="C61" s="56"/>
      <c r="D61" s="44"/>
      <c r="E61" s="44"/>
    </row>
    <row r="62" spans="1:5" x14ac:dyDescent="0.35">
      <c r="A62" s="53" t="s">
        <v>48</v>
      </c>
      <c r="B62" s="53">
        <v>1207.7257999999993</v>
      </c>
      <c r="C62" s="53">
        <v>2413.1899999999996</v>
      </c>
      <c r="D62" s="44"/>
      <c r="E62" s="44"/>
    </row>
    <row r="63" spans="1:5" x14ac:dyDescent="0.35">
      <c r="A63" s="55" t="s">
        <v>44</v>
      </c>
      <c r="B63" s="56">
        <v>1207.7257999999993</v>
      </c>
      <c r="C63" s="56">
        <v>2413.1899999999996</v>
      </c>
      <c r="D63" s="44"/>
      <c r="E63" s="44"/>
    </row>
    <row r="64" spans="1:5" x14ac:dyDescent="0.35">
      <c r="A64" s="57" t="s">
        <v>45</v>
      </c>
      <c r="B64" s="56">
        <v>4739.3246999999992</v>
      </c>
      <c r="C64" s="56">
        <v>4432.9399999999996</v>
      </c>
      <c r="D64" s="44"/>
      <c r="E64" s="44"/>
    </row>
    <row r="65" spans="1:5" x14ac:dyDescent="0.35">
      <c r="A65" s="57" t="s">
        <v>46</v>
      </c>
      <c r="B65" s="56">
        <v>3531.5989</v>
      </c>
      <c r="C65" s="56">
        <v>2019.75</v>
      </c>
      <c r="D65" s="44"/>
      <c r="E65" s="44"/>
    </row>
    <row r="66" spans="1:5" x14ac:dyDescent="0.35">
      <c r="A66" s="57"/>
      <c r="B66" s="56"/>
      <c r="C66" s="56"/>
      <c r="D66" s="44"/>
      <c r="E66" s="44"/>
    </row>
    <row r="67" spans="1:5" ht="15.5" x14ac:dyDescent="0.35">
      <c r="A67" s="53" t="s">
        <v>49</v>
      </c>
      <c r="B67" s="54">
        <v>534.19934291999982</v>
      </c>
      <c r="C67" s="54">
        <v>96.6082588499998</v>
      </c>
      <c r="D67" s="44"/>
      <c r="E67" s="44"/>
    </row>
    <row r="68" spans="1:5" x14ac:dyDescent="0.35">
      <c r="A68" s="57" t="s">
        <v>50</v>
      </c>
      <c r="B68" s="56">
        <v>519.69934291999982</v>
      </c>
      <c r="C68" s="56">
        <v>182.1082588499998</v>
      </c>
      <c r="D68" s="44"/>
      <c r="E68" s="44"/>
    </row>
    <row r="69" spans="1:5" x14ac:dyDescent="0.35">
      <c r="A69" s="57" t="s">
        <v>51</v>
      </c>
      <c r="B69" s="56">
        <v>-79.5</v>
      </c>
      <c r="C69" s="56">
        <v>-262.5</v>
      </c>
      <c r="D69" s="44"/>
      <c r="E69" s="44"/>
    </row>
    <row r="70" spans="1:5" x14ac:dyDescent="0.35">
      <c r="A70" s="57" t="s">
        <v>52</v>
      </c>
      <c r="B70" s="56">
        <v>94</v>
      </c>
      <c r="C70" s="56">
        <v>177</v>
      </c>
      <c r="D70" s="44"/>
      <c r="E70" s="44"/>
    </row>
    <row r="71" spans="1:5" x14ac:dyDescent="0.35">
      <c r="A71" s="61"/>
      <c r="B71" s="56"/>
      <c r="C71" s="62"/>
      <c r="D71" s="44"/>
      <c r="E71" s="44"/>
    </row>
    <row r="72" spans="1:5" x14ac:dyDescent="0.35">
      <c r="A72" s="53" t="s">
        <v>53</v>
      </c>
      <c r="B72" s="54">
        <v>-1.9472757700000001</v>
      </c>
      <c r="C72" s="54">
        <v>4.2686669700000106</v>
      </c>
      <c r="D72" s="44"/>
      <c r="E72" s="44"/>
    </row>
    <row r="73" spans="1:5" x14ac:dyDescent="0.35">
      <c r="A73" s="60"/>
      <c r="B73" s="56"/>
      <c r="C73" s="62"/>
      <c r="D73" s="44"/>
      <c r="E73" s="44"/>
    </row>
    <row r="74" spans="1:5" ht="15.5" x14ac:dyDescent="0.35">
      <c r="A74" s="63" t="s">
        <v>54</v>
      </c>
      <c r="B74" s="54">
        <v>-1283.1474222299998</v>
      </c>
      <c r="C74" s="54">
        <v>-241.22613312570002</v>
      </c>
      <c r="D74" s="64"/>
      <c r="E74" s="64"/>
    </row>
    <row r="75" spans="1:5" ht="15" customHeight="1" x14ac:dyDescent="0.35">
      <c r="A75" s="68" t="s">
        <v>55</v>
      </c>
      <c r="B75" s="68"/>
      <c r="C75" s="68"/>
      <c r="D75" s="62"/>
      <c r="E75" s="62"/>
    </row>
    <row r="76" spans="1:5" ht="39" customHeight="1" x14ac:dyDescent="0.35">
      <c r="A76" s="69" t="s">
        <v>56</v>
      </c>
      <c r="B76" s="69"/>
      <c r="C76" s="69"/>
      <c r="D76" s="62"/>
      <c r="E76" s="62"/>
    </row>
    <row r="77" spans="1:5" ht="39" customHeight="1" x14ac:dyDescent="0.35">
      <c r="A77" s="69" t="s">
        <v>57</v>
      </c>
      <c r="B77" s="69"/>
      <c r="C77" s="69"/>
      <c r="D77" s="62"/>
      <c r="E77" s="62"/>
    </row>
  </sheetData>
  <mergeCells count="17">
    <mergeCell ref="A49:C49"/>
    <mergeCell ref="A1:E1"/>
    <mergeCell ref="B2:C2"/>
    <mergeCell ref="D2:E2"/>
    <mergeCell ref="A3:E3"/>
    <mergeCell ref="A4:E4"/>
    <mergeCell ref="A5:E5"/>
    <mergeCell ref="D6:E7"/>
    <mergeCell ref="A7:A8"/>
    <mergeCell ref="A45:E45"/>
    <mergeCell ref="A46:E46"/>
    <mergeCell ref="A48:E48"/>
    <mergeCell ref="A50:C50"/>
    <mergeCell ref="A51:C51"/>
    <mergeCell ref="A75:C75"/>
    <mergeCell ref="A76:C76"/>
    <mergeCell ref="A77:C77"/>
  </mergeCells>
  <hyperlinks>
    <hyperlink ref="A29" location="'Anexo 1'!A1" display="Transfers 1/"/>
    <hyperlink ref="A38" location="'Anexo 2'!A1" display="Capital expenditure"/>
  </hyperlinks>
  <printOptions horizontalCentered="1"/>
  <pageMargins left="0.70866141732283472" right="0.70866141732283472" top="0.74803149606299213" bottom="0.74803149606299213" header="0.31496062992125984" footer="0.31496062992125984"/>
  <pageSetup paperSize="5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2026-01-28T19:28:26Z</cp:lastPrinted>
  <dcterms:created xsi:type="dcterms:W3CDTF">2026-01-28T19:24:23Z</dcterms:created>
  <dcterms:modified xsi:type="dcterms:W3CDTF">2026-01-28T19:29:05Z</dcterms:modified>
</cp:coreProperties>
</file>