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eatencio\Documents\"/>
    </mc:Choice>
  </mc:AlternateContent>
  <xr:revisionPtr revIDLastSave="0" documentId="8_{99FD3B04-E07F-4B44-B473-FD62455103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NF" sheetId="4" r:id="rId1"/>
    <sheet name="GC" sheetId="1" r:id="rId2"/>
    <sheet name="Anexo 1 - Transf. Corriente" sheetId="5" r:id="rId3"/>
    <sheet name="Anexo 2 - Gasto de Cap" sheetId="6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2">'Anexo 1 - Transf. Corriente'!$A$1:$C$57</definedName>
    <definedName name="_xlnm.Print_Area" localSheetId="3">'Anexo 2 - Gasto de Cap'!$A$1:$B$26</definedName>
    <definedName name="_xlnm.Print_Area" localSheetId="1">GC!$A$1:$E$76</definedName>
    <definedName name="_xlnm.Print_Area" localSheetId="0">SPNF!$A$1:$E$86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4" l="1"/>
  <c r="C73" i="1" l="1"/>
  <c r="B73" i="1"/>
  <c r="C71" i="1"/>
  <c r="B71" i="1"/>
  <c r="C69" i="1"/>
  <c r="B69" i="1"/>
  <c r="C68" i="1"/>
  <c r="B68" i="1"/>
  <c r="C67" i="1"/>
  <c r="B67" i="1"/>
  <c r="C66" i="1"/>
  <c r="B66" i="1"/>
  <c r="C64" i="1"/>
  <c r="B64" i="1"/>
  <c r="C63" i="1"/>
  <c r="B63" i="1"/>
  <c r="C62" i="1"/>
  <c r="B62" i="1"/>
  <c r="C61" i="1"/>
  <c r="B61" i="1"/>
  <c r="C59" i="1"/>
  <c r="B59" i="1"/>
  <c r="C58" i="1"/>
  <c r="B58" i="1"/>
  <c r="C57" i="1"/>
  <c r="B57" i="1"/>
  <c r="C56" i="1"/>
  <c r="B56" i="1"/>
  <c r="C55" i="1"/>
  <c r="B55" i="1"/>
  <c r="C53" i="1"/>
  <c r="B53" i="1"/>
  <c r="C52" i="1"/>
  <c r="B52" i="1"/>
  <c r="D42" i="1"/>
  <c r="C42" i="1"/>
  <c r="B42" i="1"/>
  <c r="E41" i="1"/>
  <c r="D41" i="1"/>
  <c r="C41" i="1"/>
  <c r="B41" i="1"/>
  <c r="D40" i="1"/>
  <c r="C40" i="1"/>
  <c r="B40" i="1"/>
  <c r="E39" i="1"/>
  <c r="D39" i="1"/>
  <c r="C39" i="1"/>
  <c r="B39" i="1"/>
  <c r="D38" i="1"/>
  <c r="C38" i="1"/>
  <c r="B38" i="1"/>
  <c r="E37" i="1"/>
  <c r="D37" i="1"/>
  <c r="C37" i="1"/>
  <c r="B37" i="1"/>
  <c r="D36" i="1"/>
  <c r="C36" i="1"/>
  <c r="B36" i="1"/>
  <c r="E35" i="1"/>
  <c r="D35" i="1"/>
  <c r="C35" i="1"/>
  <c r="B35" i="1"/>
  <c r="D34" i="1"/>
  <c r="C34" i="1"/>
  <c r="B34" i="1"/>
  <c r="E33" i="1"/>
  <c r="D33" i="1"/>
  <c r="C33" i="1"/>
  <c r="B33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3" i="1"/>
  <c r="D23" i="1"/>
  <c r="C23" i="1"/>
  <c r="B23" i="1"/>
  <c r="E21" i="1"/>
  <c r="D21" i="1"/>
  <c r="C21" i="1"/>
  <c r="B21" i="1"/>
  <c r="E19" i="1"/>
  <c r="D19" i="1"/>
  <c r="C19" i="1"/>
  <c r="B19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0" i="1"/>
  <c r="D10" i="1"/>
  <c r="C10" i="1"/>
  <c r="B10" i="1"/>
  <c r="C83" i="4"/>
  <c r="B83" i="4"/>
  <c r="C81" i="4"/>
  <c r="B81" i="4"/>
  <c r="C79" i="4"/>
  <c r="B79" i="4"/>
  <c r="C78" i="4"/>
  <c r="B78" i="4"/>
  <c r="C77" i="4"/>
  <c r="B77" i="4"/>
  <c r="C76" i="4"/>
  <c r="B76" i="4"/>
  <c r="C74" i="4"/>
  <c r="B74" i="4"/>
  <c r="C73" i="4"/>
  <c r="B73" i="4"/>
  <c r="C72" i="4"/>
  <c r="B72" i="4"/>
  <c r="C71" i="4"/>
  <c r="B71" i="4"/>
  <c r="C69" i="4"/>
  <c r="B69" i="4"/>
  <c r="C68" i="4"/>
  <c r="B68" i="4"/>
  <c r="C67" i="4"/>
  <c r="B67" i="4"/>
  <c r="C66" i="4"/>
  <c r="B66" i="4"/>
  <c r="C65" i="4"/>
  <c r="B65" i="4"/>
  <c r="C63" i="4"/>
  <c r="B63" i="4"/>
  <c r="C62" i="4"/>
  <c r="B62" i="4"/>
  <c r="C50" i="4"/>
  <c r="B50" i="4"/>
  <c r="D49" i="4"/>
  <c r="C49" i="4"/>
  <c r="B49" i="4"/>
  <c r="E48" i="4"/>
  <c r="D48" i="4"/>
  <c r="C48" i="4"/>
  <c r="B48" i="4"/>
  <c r="D47" i="4"/>
  <c r="C47" i="4"/>
  <c r="B47" i="4"/>
  <c r="E46" i="4"/>
  <c r="D46" i="4"/>
  <c r="C46" i="4"/>
  <c r="B46" i="4"/>
  <c r="D45" i="4"/>
  <c r="C45" i="4"/>
  <c r="B45" i="4"/>
  <c r="E44" i="4"/>
  <c r="D44" i="4"/>
  <c r="C44" i="4"/>
  <c r="B44" i="4"/>
  <c r="D43" i="4"/>
  <c r="C43" i="4"/>
  <c r="B43" i="4"/>
  <c r="E42" i="4"/>
  <c r="D42" i="4"/>
  <c r="C42" i="4"/>
  <c r="D41" i="4"/>
  <c r="C41" i="4"/>
  <c r="B41" i="4"/>
  <c r="E40" i="4"/>
  <c r="D40" i="4"/>
  <c r="C40" i="4"/>
  <c r="B40" i="4"/>
  <c r="D39" i="4"/>
  <c r="C39" i="4"/>
  <c r="B39" i="4"/>
  <c r="E38" i="4"/>
  <c r="D38" i="4"/>
  <c r="C38" i="4"/>
  <c r="B38" i="4"/>
  <c r="E36" i="4"/>
  <c r="D36" i="4"/>
  <c r="C36" i="4"/>
  <c r="B36" i="4"/>
  <c r="E35" i="4"/>
  <c r="D35" i="4"/>
  <c r="C35" i="4"/>
  <c r="B35" i="4"/>
  <c r="E34" i="4"/>
  <c r="D34" i="4"/>
  <c r="C34" i="4"/>
  <c r="B34" i="4"/>
  <c r="E32" i="4"/>
  <c r="D32" i="4"/>
  <c r="C32" i="4"/>
  <c r="B32" i="4"/>
  <c r="E31" i="4"/>
  <c r="D31" i="4"/>
  <c r="C31" i="4"/>
  <c r="B31" i="4"/>
  <c r="E30" i="4"/>
  <c r="D30" i="4"/>
  <c r="C30" i="4"/>
  <c r="B30" i="4"/>
  <c r="E29" i="4"/>
  <c r="D29" i="4"/>
  <c r="C29" i="4"/>
  <c r="B29" i="4"/>
  <c r="E28" i="4"/>
  <c r="D28" i="4"/>
  <c r="C28" i="4"/>
  <c r="B28" i="4"/>
  <c r="E27" i="4"/>
  <c r="D27" i="4"/>
  <c r="C27" i="4"/>
  <c r="B27" i="4"/>
  <c r="E25" i="4"/>
  <c r="D25" i="4"/>
  <c r="C25" i="4"/>
  <c r="B25" i="4"/>
  <c r="E23" i="4"/>
  <c r="D23" i="4"/>
  <c r="C23" i="4"/>
  <c r="B23" i="4"/>
  <c r="E21" i="4"/>
  <c r="D21" i="4"/>
  <c r="C21" i="4"/>
  <c r="B21" i="4"/>
  <c r="E19" i="4"/>
  <c r="D19" i="4"/>
  <c r="C19" i="4"/>
  <c r="B19" i="4"/>
  <c r="E15" i="4"/>
  <c r="D15" i="4"/>
  <c r="C15" i="4"/>
  <c r="B15" i="4"/>
  <c r="E14" i="4"/>
  <c r="D14" i="4"/>
  <c r="C14" i="4"/>
  <c r="B14" i="4"/>
  <c r="E13" i="4"/>
  <c r="D13" i="4"/>
  <c r="C13" i="4"/>
  <c r="B13" i="4"/>
  <c r="E12" i="4"/>
  <c r="D12" i="4"/>
  <c r="C12" i="4"/>
  <c r="B12" i="4"/>
  <c r="E10" i="4"/>
  <c r="D10" i="4"/>
  <c r="C10" i="4"/>
  <c r="B10" i="4"/>
  <c r="B24" i="6" l="1"/>
  <c r="B22" i="6"/>
  <c r="B21" i="6"/>
  <c r="B20" i="6"/>
  <c r="B19" i="6"/>
  <c r="B18" i="6"/>
  <c r="B17" i="6"/>
  <c r="B16" i="6"/>
  <c r="B15" i="6"/>
  <c r="B10" i="6"/>
  <c r="B11" i="6"/>
  <c r="B12" i="6"/>
  <c r="B13" i="6"/>
  <c r="B9" i="6"/>
  <c r="B25" i="6" l="1"/>
  <c r="B6" i="6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3" i="5"/>
  <c r="B22" i="5"/>
  <c r="B21" i="5"/>
  <c r="B20" i="5"/>
  <c r="B19" i="5"/>
  <c r="B18" i="5"/>
  <c r="B17" i="5"/>
  <c r="B15" i="5"/>
  <c r="B14" i="5"/>
  <c r="B13" i="5"/>
  <c r="B12" i="5"/>
  <c r="B11" i="5"/>
  <c r="B8" i="5"/>
  <c r="B9" i="5"/>
  <c r="B7" i="5"/>
  <c r="B38" i="5" l="1"/>
  <c r="C43" i="1" l="1"/>
  <c r="B43" i="1"/>
  <c r="C7" i="1"/>
  <c r="B7" i="1"/>
  <c r="C6" i="1"/>
  <c r="B6" i="1"/>
  <c r="C5" i="1"/>
  <c r="B5" i="1"/>
  <c r="C8" i="4"/>
  <c r="B8" i="4"/>
  <c r="C7" i="4"/>
  <c r="B7" i="4"/>
  <c r="C6" i="4"/>
  <c r="B6" i="4"/>
  <c r="C5" i="4"/>
  <c r="B5" i="4"/>
  <c r="E40" i="1"/>
  <c r="E38" i="1"/>
  <c r="E36" i="1"/>
  <c r="E34" i="1"/>
  <c r="E8" i="1"/>
  <c r="D8" i="1"/>
  <c r="C8" i="1"/>
  <c r="B8" i="1"/>
  <c r="E7" i="1"/>
  <c r="D7" i="1"/>
  <c r="E6" i="1"/>
  <c r="D6" i="1"/>
  <c r="E5" i="1"/>
  <c r="D5" i="1"/>
  <c r="E49" i="4"/>
  <c r="E47" i="4"/>
  <c r="E45" i="4"/>
  <c r="E43" i="4"/>
  <c r="E18" i="4"/>
  <c r="E11" i="4"/>
  <c r="D11" i="4"/>
  <c r="E8" i="4"/>
  <c r="D8" i="4"/>
  <c r="E7" i="4"/>
  <c r="D7" i="4"/>
  <c r="E6" i="4"/>
  <c r="D6" i="4"/>
  <c r="E5" i="4"/>
  <c r="D5" i="4"/>
  <c r="B24" i="5" l="1"/>
  <c r="B39" i="5"/>
  <c r="B16" i="5"/>
  <c r="B14" i="6" l="1"/>
  <c r="B10" i="5" l="1"/>
  <c r="B6" i="5"/>
  <c r="B5" i="5" l="1"/>
  <c r="B23" i="6" l="1"/>
  <c r="B8" i="6"/>
  <c r="B7" i="6" l="1"/>
  <c r="B5" i="6" s="1"/>
  <c r="B17" i="4" l="1"/>
  <c r="C17" i="4" l="1"/>
  <c r="D17" i="4" l="1"/>
  <c r="E17" i="4" l="1"/>
</calcChain>
</file>

<file path=xl/sharedStrings.xml><?xml version="1.0" encoding="utf-8"?>
<sst xmlns="http://schemas.openxmlformats.org/spreadsheetml/2006/main" count="238" uniqueCount="148">
  <si>
    <t xml:space="preserve"> </t>
  </si>
  <si>
    <t>Cuadro No. 2</t>
  </si>
  <si>
    <t>BALANCE FISCAL PRELIMINAR</t>
  </si>
  <si>
    <t>OPERACIONES DEL GOBIERNO CENTRAL</t>
  </si>
  <si>
    <t>( En millones de Balboas)</t>
  </si>
  <si>
    <t>Detalle</t>
  </si>
  <si>
    <t>Ingresos Totales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</si>
  <si>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</si>
  <si>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</si>
  <si>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</si>
  <si>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</si>
  <si>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</si>
  <si>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</si>
  <si>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 xml:space="preserve">Ingresos de Capital </t>
  </si>
  <si>
    <t>Donaciones</t>
  </si>
  <si>
    <t>Gastos Totales</t>
  </si>
  <si>
    <t>Gastos Corrientes</t>
  </si>
  <si>
    <t xml:space="preserve">Servicios Personales </t>
  </si>
  <si>
    <t xml:space="preserve">Bienes y Servicios </t>
  </si>
  <si>
    <t>Intereses de la Deuda</t>
  </si>
  <si>
    <t xml:space="preserve">Ahorro Corriente </t>
  </si>
  <si>
    <t>% del PIB</t>
  </si>
  <si>
    <t>Ahorro Total (Ing. Totales menos Gastos Corrientes)</t>
  </si>
  <si>
    <t xml:space="preserve">Gastos de Capital </t>
  </si>
  <si>
    <t xml:space="preserve">Balance Primario  </t>
  </si>
  <si>
    <t>%  del PIB</t>
  </si>
  <si>
    <t>Fuente: CGR, Superintendencia de Bancos de Panamá, BNP, CA, Entidades Descentralizadas, MEF.</t>
  </si>
  <si>
    <t>Cuadro No. 1</t>
  </si>
  <si>
    <t>BALANCE FISCAL CONSOLIDADO PRELIMINAR</t>
  </si>
  <si>
    <t>SECTOR PÚBLICO NO FINANCIERO</t>
  </si>
  <si>
    <t>(En millones de Balboas)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</si>
  <si>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</si>
  <si>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</si>
  <si>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</si>
  <si>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</si>
  <si>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</si>
  <si>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</si>
  <si>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t xml:space="preserve">Gastos Corrientes </t>
  </si>
  <si>
    <t>Gastos Corrientes (excluye pago de intereses)</t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</si>
  <si>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</si>
  <si>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</si>
  <si>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</si>
  <si>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</si>
  <si>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</si>
  <si>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</si>
  <si>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</si>
  <si>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 xml:space="preserve">Gobierno Central    </t>
  </si>
  <si>
    <t>Ahorro Total (Ingresos Totales menos Gastos Corrientes)</t>
  </si>
  <si>
    <t>Fuente: CGR, Superintendencia de Bancos, BNP, CA, Entidades Descentralizadas, MEF.</t>
  </si>
  <si>
    <t>Financiamiento del Sector Pùblico No Financiero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</si>
  <si>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</si>
  <si>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</si>
  <si>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</si>
  <si>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</si>
  <si>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</si>
  <si>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</si>
  <si>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</si>
  <si>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</si>
  <si>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</si>
  <si>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t xml:space="preserve">Banco Nacional de Panamá </t>
  </si>
  <si>
    <t>Banco Caja de Ahorro</t>
  </si>
  <si>
    <t>Bancos Privados</t>
  </si>
  <si>
    <t>Cheques en circulación</t>
  </si>
  <si>
    <t xml:space="preserve"> Preparado por: Macro Fiscal / UTPP.</t>
  </si>
  <si>
    <t>1/ Corresponde al uso o acumulaciones de deposito en los bancos oficiales y privados; una acumulación de dinero lleva un signo negativo (-) y un uso de dinero un signo positivo (+).</t>
  </si>
  <si>
    <t xml:space="preserve"> 2/ Incluye depósitos en tránsito, devengado, Inversiones CUT, ajustes por transferencias, por flujos y por las operaciones de amortizaciones y desembolsos.</t>
  </si>
  <si>
    <t>Otros</t>
  </si>
  <si>
    <t>Financiamiento del Gobierno Central</t>
  </si>
  <si>
    <t xml:space="preserve">1/ Corresponde al uso o acumulaciones de deposito en los bancos oficiales y privados; una acumulación de dinero lleva un signo negativo (-) y un uso de dinero un signo positivo (+). </t>
  </si>
  <si>
    <t>2/ Incluye depósitos en tránsito, devengado, Inversiones CUT, ajustes por transferencias, por flujos y por las operaciones de amortizaciones y desembolsos.</t>
  </si>
  <si>
    <r>
      <t xml:space="preserve">Recursos Bancarios </t>
    </r>
    <r>
      <rPr>
        <b/>
        <vertAlign val="superscript"/>
        <sz val="10"/>
        <rFont val="Arial"/>
        <family val="2"/>
      </rPr>
      <t xml:space="preserve"> 1/</t>
    </r>
  </si>
  <si>
    <r>
      <t xml:space="preserve">Otros </t>
    </r>
    <r>
      <rPr>
        <b/>
        <vertAlign val="superscript"/>
        <sz val="10"/>
        <rFont val="Arial"/>
        <family val="2"/>
      </rPr>
      <t>2/</t>
    </r>
  </si>
  <si>
    <r>
      <t xml:space="preserve">CSS </t>
    </r>
    <r>
      <rPr>
        <vertAlign val="superscript"/>
        <sz val="10"/>
        <rFont val="Arial"/>
        <family val="2"/>
      </rPr>
      <t>1/</t>
    </r>
  </si>
  <si>
    <t>2/ Incluye concesión de préstamos de instituciones como IFARHU, BHN y BDA .</t>
  </si>
  <si>
    <t>3/ Conciliado por registros financieros.</t>
  </si>
  <si>
    <r>
      <t xml:space="preserve">Concesión Neta de Préstamos </t>
    </r>
    <r>
      <rPr>
        <vertAlign val="superscript"/>
        <sz val="10"/>
        <rFont val="Arial"/>
        <family val="2"/>
      </rPr>
      <t>2/</t>
    </r>
  </si>
  <si>
    <t>1/ Los ingresos corrientes de la CSS contienen los ingresos del Subsistema Mixto y los de Beneficio Definido.</t>
  </si>
  <si>
    <t>Anexo No. 1</t>
  </si>
  <si>
    <t>(En millones de balboas)</t>
  </si>
  <si>
    <t>Ejecutado</t>
  </si>
  <si>
    <t>Transferencia Corrientes</t>
  </si>
  <si>
    <t>Documentos Fiscales</t>
  </si>
  <si>
    <t>Interés Preferencial</t>
  </si>
  <si>
    <t>Gas Licuado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</si>
  <si>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</si>
  <si>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</si>
  <si>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</si>
  <si>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</si>
  <si>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</si>
  <si>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</si>
  <si>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</si>
  <si>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</si>
  <si>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</si>
  <si>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</si>
  <si>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</si>
  <si>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</si>
  <si>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</si>
  <si>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</si>
  <si>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</si>
  <si>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</si>
  <si>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</si>
  <si>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</si>
  <si>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</si>
  <si>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</si>
  <si>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</si>
  <si>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</si>
  <si>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</si>
  <si>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</si>
  <si>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</si>
  <si>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</si>
  <si>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</si>
  <si>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</si>
  <si>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      Agencias No Consolidadas</t>
  </si>
  <si>
    <t xml:space="preserve">      Al Sector Privado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</si>
  <si>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</si>
  <si>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</si>
  <si>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</si>
  <si>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</si>
  <si>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</si>
  <si>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</si>
  <si>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</si>
  <si>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</si>
  <si>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</si>
  <si>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</si>
  <si>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</si>
  <si>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</si>
  <si>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</si>
  <si>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</si>
  <si>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</si>
  <si>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Otras transferencias al sector privado</t>
  </si>
  <si>
    <t>Fuente: Ministerio de Economía y Finanzas.</t>
  </si>
  <si>
    <t>R = Reclasificado de transferencia de capital a transferencia corrientes</t>
  </si>
  <si>
    <t>Anexo No. 2</t>
  </si>
  <si>
    <t>Gasto de Capital</t>
  </si>
  <si>
    <t>Inversión Directa</t>
  </si>
  <si>
    <t>Transferencia de Capital</t>
  </si>
  <si>
    <t>Agencias No Consolidadas</t>
  </si>
  <si>
    <t>Sector Privado</t>
  </si>
  <si>
    <t>Equipamiento Planta Productora de Moscas Estériles</t>
  </si>
  <si>
    <t>PIB Nominal Estimado para el 2025</t>
  </si>
  <si>
    <r>
      <t>Balance Total</t>
    </r>
    <r>
      <rPr>
        <b/>
        <u/>
        <vertAlign val="superscript"/>
        <sz val="10"/>
        <rFont val="Arial"/>
        <family val="2"/>
      </rPr>
      <t xml:space="preserve"> 3/</t>
    </r>
  </si>
  <si>
    <t>Volver al indice</t>
  </si>
  <si>
    <t>Volver al Balance del GC</t>
  </si>
  <si>
    <t>Transferencias</t>
  </si>
  <si>
    <t>Transferencias corrientes: Septiembre de 2025</t>
  </si>
  <si>
    <t>Gasto de Capital: Septiembre de 2025</t>
  </si>
  <si>
    <t>1/ Conciliado por registros financieros.</t>
  </si>
  <si>
    <r>
      <t>Balance Total</t>
    </r>
    <r>
      <rPr>
        <b/>
        <vertAlign val="superscript"/>
        <sz val="10"/>
        <rFont val="Arial"/>
        <family val="2"/>
      </rPr>
      <t xml:space="preserve"> 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</si>
</sst>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0.0"/>
    <numFmt numFmtId="169" formatCode="_-* #,##0.0_-;\-* #,##0.0_-;_-* &quot;-&quot;??_-;_-@_-"/>
    <numFmt numFmtId="170" formatCode="_-* #,##0.0_-;\-* #,##0.0_-;_-* &quot;-&quot;?_-;_-@_-"/>
    <numFmt numFmtId="171" formatCode="_-* #,##0.000000_-;\-* #,##0.000000_-;_-* &quot;-&quot;??_-;_-@_-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u val="double"/>
      <sz val="10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i/>
      <sz val="9"/>
      <name val="Arial"/>
      <family val="2"/>
    </font>
    <font>
      <i/>
      <sz val="8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u/>
      <sz val="10"/>
      <name val="Arial"/>
      <family val="2"/>
    </font>
    <font>
      <b/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11"/>
      <color theme="1"/>
      <name val="Aptos Narrow"/>
      <family val="2"/>
      <scheme val="minor"/>
    </font>
    <font>
      <i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u/>
      <vertAlign val="superscript"/>
      <sz val="10"/>
      <name val="Arial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164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78">
    <xf numFmtId="0" fontId="0" fillId="0" borderId="0" xfId="0"/>
    <xf numFmtId="164" fontId="3" fillId="2" borderId="0" xfId="2" applyFont="1" applyFill="1" applyAlignment="1">
      <alignment vertical="center"/>
    </xf>
    <xf numFmtId="22" fontId="6" fillId="2" borderId="1" xfId="2" applyNumberFormat="1" applyFont="1" applyFill="1" applyBorder="1" applyAlignment="1">
      <alignment horizontal="center" vertical="center"/>
    </xf>
    <xf numFmtId="165" fontId="7" fillId="2" borderId="1" xfId="2" applyNumberFormat="1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2" borderId="2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2" borderId="0" xfId="2" applyFont="1" applyFill="1" applyAlignment="1">
      <alignment vertical="center"/>
    </xf>
    <xf numFmtId="49" fontId="5" fillId="2" borderId="0" xfId="2" applyNumberFormat="1" applyFont="1" applyFill="1" applyAlignment="1">
      <alignment horizontal="center" vertical="center"/>
    </xf>
    <xf numFmtId="164" fontId="5" fillId="2" borderId="0" xfId="2" applyFont="1" applyFill="1" applyAlignment="1">
      <alignment vertical="center"/>
    </xf>
    <xf numFmtId="166" fontId="5" fillId="2" borderId="0" xfId="2" applyNumberFormat="1" applyFont="1" applyFill="1" applyAlignment="1">
      <alignment horizontal="right" vertical="center"/>
    </xf>
    <xf numFmtId="167" fontId="5" fillId="2" borderId="0" xfId="2" applyNumberFormat="1" applyFont="1" applyFill="1" applyAlignment="1">
      <alignment horizontal="right" vertical="center"/>
    </xf>
    <xf numFmtId="166" fontId="6" fillId="2" borderId="0" xfId="2" applyNumberFormat="1" applyFont="1" applyFill="1" applyAlignment="1">
      <alignment horizontal="right" vertical="center"/>
    </xf>
    <xf numFmtId="167" fontId="6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164" fontId="6" fillId="2" borderId="0" xfId="2" applyFont="1" applyFill="1" applyAlignment="1">
      <alignment horizontal="left" vertical="center" indent="1"/>
    </xf>
    <xf numFmtId="164" fontId="5" fillId="3" borderId="0" xfId="2" applyFont="1" applyFill="1" applyAlignment="1">
      <alignment horizontal="left" vertical="center"/>
    </xf>
    <xf numFmtId="166" fontId="5" fillId="3" borderId="0" xfId="2" applyNumberFormat="1" applyFont="1" applyFill="1" applyAlignment="1">
      <alignment horizontal="right" vertical="center"/>
    </xf>
    <xf numFmtId="167" fontId="5" fillId="3" borderId="0" xfId="2" applyNumberFormat="1" applyFont="1" applyFill="1" applyAlignment="1">
      <alignment horizontal="right" vertical="center"/>
    </xf>
    <xf numFmtId="164" fontId="8" fillId="2" borderId="0" xfId="2" applyFont="1" applyFill="1" applyAlignment="1">
      <alignment horizontal="left" vertical="center" indent="1"/>
    </xf>
    <xf numFmtId="10" fontId="9" fillId="2" borderId="0" xfId="1" applyNumberFormat="1" applyFont="1" applyFill="1" applyBorder="1" applyAlignment="1">
      <alignment horizontal="right" vertical="center"/>
    </xf>
    <xf numFmtId="164" fontId="5" fillId="3" borderId="0" xfId="2" applyFont="1" applyFill="1" applyAlignment="1">
      <alignment vertical="center"/>
    </xf>
    <xf numFmtId="167" fontId="10" fillId="2" borderId="0" xfId="2" applyNumberFormat="1" applyFont="1" applyFill="1" applyAlignment="1">
      <alignment horizontal="right" vertical="center"/>
    </xf>
    <xf numFmtId="10" fontId="9" fillId="4" borderId="0" xfId="1" applyNumberFormat="1" applyFont="1" applyFill="1" applyBorder="1" applyAlignment="1">
      <alignment horizontal="right" vertical="center"/>
    </xf>
    <xf numFmtId="164" fontId="5" fillId="5" borderId="0" xfId="2" applyFont="1" applyFill="1" applyAlignment="1">
      <alignment vertical="center"/>
    </xf>
    <xf numFmtId="166" fontId="11" fillId="5" borderId="0" xfId="2" applyNumberFormat="1" applyFont="1" applyFill="1" applyAlignment="1">
      <alignment horizontal="right" vertical="center"/>
    </xf>
    <xf numFmtId="167" fontId="11" fillId="5" borderId="0" xfId="2" applyNumberFormat="1" applyFont="1" applyFill="1" applyAlignment="1">
      <alignment horizontal="right" vertical="center"/>
    </xf>
    <xf numFmtId="164" fontId="12" fillId="2" borderId="2" xfId="2" applyFont="1" applyFill="1" applyBorder="1" applyAlignment="1">
      <alignment horizontal="left" vertical="center" indent="1"/>
    </xf>
    <xf numFmtId="10" fontId="13" fillId="2" borderId="2" xfId="1" applyNumberFormat="1" applyFont="1" applyFill="1" applyBorder="1" applyAlignment="1">
      <alignment horizontal="right" vertical="center"/>
    </xf>
    <xf numFmtId="10" fontId="13" fillId="4" borderId="2" xfId="1" applyNumberFormat="1" applyFont="1" applyFill="1" applyBorder="1" applyAlignment="1">
      <alignment horizontal="right" vertical="center"/>
    </xf>
    <xf numFmtId="167" fontId="14" fillId="2" borderId="2" xfId="2" applyNumberFormat="1" applyFont="1" applyFill="1" applyBorder="1" applyAlignment="1">
      <alignment horizontal="right" vertical="center"/>
    </xf>
    <xf numFmtId="164" fontId="15" fillId="2" borderId="0" xfId="2" applyFont="1" applyFill="1" applyAlignment="1">
      <alignment vertical="center"/>
    </xf>
    <xf numFmtId="3" fontId="15" fillId="2" borderId="0" xfId="2" applyNumberFormat="1" applyFont="1" applyFill="1" applyAlignment="1">
      <alignment horizontal="right" vertical="center"/>
    </xf>
    <xf numFmtId="167" fontId="10" fillId="2" borderId="0" xfId="2" applyNumberFormat="1" applyFont="1" applyFill="1" applyAlignment="1">
      <alignment horizontal="center" vertical="center"/>
    </xf>
    <xf numFmtId="167" fontId="6" fillId="2" borderId="0" xfId="2" applyNumberFormat="1" applyFont="1" applyFill="1" applyAlignment="1">
      <alignment horizontal="center" vertical="center"/>
    </xf>
    <xf numFmtId="22" fontId="6" fillId="4" borderId="1" xfId="2" applyNumberFormat="1" applyFont="1" applyFill="1" applyBorder="1"/>
    <xf numFmtId="164" fontId="6" fillId="4" borderId="2" xfId="2" applyFont="1" applyFill="1" applyBorder="1"/>
    <xf numFmtId="2" fontId="7" fillId="2" borderId="2" xfId="2" applyNumberFormat="1" applyFont="1" applyFill="1" applyBorder="1" applyAlignment="1">
      <alignment horizontal="center" vertical="center"/>
    </xf>
    <xf numFmtId="164" fontId="6" fillId="4" borderId="0" xfId="2" applyFont="1" applyFill="1"/>
    <xf numFmtId="166" fontId="6" fillId="4" borderId="0" xfId="2" applyNumberFormat="1" applyFont="1" applyFill="1" applyAlignment="1">
      <alignment horizontal="center"/>
    </xf>
    <xf numFmtId="167" fontId="6" fillId="4" borderId="0" xfId="2" applyNumberFormat="1" applyFont="1" applyFill="1" applyAlignment="1">
      <alignment horizontal="center"/>
    </xf>
    <xf numFmtId="164" fontId="5" fillId="4" borderId="0" xfId="2" applyFont="1" applyFill="1" applyAlignment="1">
      <alignment vertical="center"/>
    </xf>
    <xf numFmtId="166" fontId="5" fillId="4" borderId="0" xfId="2" applyNumberFormat="1" applyFont="1" applyFill="1" applyAlignment="1">
      <alignment horizontal="right" vertical="center"/>
    </xf>
    <xf numFmtId="167" fontId="5" fillId="4" borderId="0" xfId="2" applyNumberFormat="1" applyFont="1" applyFill="1" applyAlignment="1">
      <alignment horizontal="right" vertical="center"/>
    </xf>
    <xf numFmtId="164" fontId="5" fillId="4" borderId="0" xfId="2" applyFont="1" applyFill="1"/>
    <xf numFmtId="166" fontId="6" fillId="4" borderId="0" xfId="2" applyNumberFormat="1" applyFont="1" applyFill="1" applyAlignment="1">
      <alignment horizontal="right" vertical="center"/>
    </xf>
    <xf numFmtId="167" fontId="6" fillId="4" borderId="0" xfId="2" applyNumberFormat="1" applyFont="1" applyFill="1" applyAlignment="1">
      <alignment horizontal="right" vertical="center"/>
    </xf>
    <xf numFmtId="164" fontId="6" fillId="4" borderId="0" xfId="2" applyFont="1" applyFill="1" applyAlignment="1">
      <alignment horizontal="left" vertical="center" indent="1"/>
    </xf>
    <xf numFmtId="164" fontId="6" fillId="4" borderId="0" xfId="2" applyFont="1" applyFill="1" applyAlignment="1">
      <alignment horizontal="left" vertical="center" indent="2"/>
    </xf>
    <xf numFmtId="164" fontId="6" fillId="4" borderId="0" xfId="2" applyFont="1" applyFill="1" applyAlignment="1">
      <alignment horizontal="left" indent="1"/>
    </xf>
    <xf numFmtId="4" fontId="6" fillId="2" borderId="0" xfId="2" applyNumberFormat="1" applyFont="1" applyFill="1" applyAlignment="1">
      <alignment horizontal="right" vertical="center"/>
    </xf>
    <xf numFmtId="164" fontId="6" fillId="4" borderId="0" xfId="2" applyFont="1" applyFill="1" applyAlignment="1">
      <alignment horizontal="left" indent="2"/>
    </xf>
    <xf numFmtId="166" fontId="6" fillId="4" borderId="0" xfId="2" applyNumberFormat="1" applyFont="1" applyFill="1" applyAlignment="1">
      <alignment horizontal="right"/>
    </xf>
    <xf numFmtId="167" fontId="6" fillId="4" borderId="0" xfId="2" applyNumberFormat="1" applyFont="1" applyFill="1" applyAlignment="1">
      <alignment horizontal="right"/>
    </xf>
    <xf numFmtId="164" fontId="5" fillId="4" borderId="0" xfId="2" applyFont="1" applyFill="1" applyAlignment="1">
      <alignment horizontal="left" vertical="center" indent="1"/>
    </xf>
    <xf numFmtId="164" fontId="6" fillId="4" borderId="0" xfId="2" applyFont="1" applyFill="1" applyAlignment="1">
      <alignment horizontal="left" vertical="center" indent="3"/>
    </xf>
    <xf numFmtId="164" fontId="6" fillId="4" borderId="0" xfId="2" applyFont="1" applyFill="1" applyAlignment="1">
      <alignment horizontal="left" indent="3"/>
    </xf>
    <xf numFmtId="166" fontId="6" fillId="2" borderId="0" xfId="2" applyNumberFormat="1" applyFont="1" applyFill="1" applyAlignment="1">
      <alignment horizontal="right"/>
    </xf>
    <xf numFmtId="164" fontId="8" fillId="4" borderId="0" xfId="2" applyFont="1" applyFill="1" applyAlignment="1">
      <alignment horizontal="left" vertical="center" indent="1"/>
    </xf>
    <xf numFmtId="167" fontId="5" fillId="4" borderId="0" xfId="2" applyNumberFormat="1" applyFont="1" applyFill="1" applyAlignment="1">
      <alignment horizontal="right"/>
    </xf>
    <xf numFmtId="164" fontId="5" fillId="6" borderId="0" xfId="2" applyFont="1" applyFill="1" applyAlignment="1">
      <alignment horizontal="left" vertical="center"/>
    </xf>
    <xf numFmtId="166" fontId="5" fillId="6" borderId="0" xfId="2" applyNumberFormat="1" applyFont="1" applyFill="1" applyAlignment="1">
      <alignment horizontal="right" vertical="center"/>
    </xf>
    <xf numFmtId="167" fontId="5" fillId="6" borderId="0" xfId="2" applyNumberFormat="1" applyFont="1" applyFill="1" applyAlignment="1">
      <alignment horizontal="right" vertical="center"/>
    </xf>
    <xf numFmtId="167" fontId="9" fillId="4" borderId="0" xfId="1" applyNumberFormat="1" applyFont="1" applyFill="1" applyBorder="1" applyAlignment="1">
      <alignment horizontal="right"/>
    </xf>
    <xf numFmtId="164" fontId="5" fillId="6" borderId="0" xfId="2" applyFont="1" applyFill="1" applyAlignment="1">
      <alignment vertical="center"/>
    </xf>
    <xf numFmtId="164" fontId="12" fillId="4" borderId="2" xfId="2" applyFont="1" applyFill="1" applyBorder="1" applyAlignment="1">
      <alignment horizontal="left" vertical="center" indent="1"/>
    </xf>
    <xf numFmtId="10" fontId="9" fillId="4" borderId="0" xfId="1" applyNumberFormat="1" applyFont="1" applyFill="1" applyBorder="1" applyAlignment="1">
      <alignment horizontal="right"/>
    </xf>
    <xf numFmtId="164" fontId="6" fillId="2" borderId="0" xfId="2" applyFont="1" applyFill="1" applyAlignment="1">
      <alignment horizontal="center" vertical="center"/>
    </xf>
    <xf numFmtId="164" fontId="9" fillId="2" borderId="0" xfId="2" applyFont="1" applyFill="1" applyAlignment="1">
      <alignment vertical="center"/>
    </xf>
    <xf numFmtId="164" fontId="1" fillId="0" borderId="0" xfId="7"/>
    <xf numFmtId="0" fontId="6" fillId="2" borderId="3" xfId="6" applyFont="1" applyFill="1" applyBorder="1" applyAlignment="1">
      <alignment vertical="center"/>
    </xf>
    <xf numFmtId="1" fontId="5" fillId="2" borderId="3" xfId="6" applyNumberFormat="1" applyFont="1" applyFill="1" applyBorder="1" applyAlignment="1">
      <alignment horizontal="right" vertical="center"/>
    </xf>
    <xf numFmtId="166" fontId="22" fillId="5" borderId="0" xfId="2" applyNumberFormat="1" applyFont="1" applyFill="1" applyAlignment="1">
      <alignment horizontal="right" vertical="center"/>
    </xf>
    <xf numFmtId="168" fontId="23" fillId="2" borderId="0" xfId="6" applyNumberFormat="1" applyFont="1" applyFill="1" applyAlignment="1">
      <alignment horizontal="left" indent="1"/>
    </xf>
    <xf numFmtId="10" fontId="23" fillId="2" borderId="0" xfId="8" applyNumberFormat="1" applyFont="1" applyFill="1" applyBorder="1" applyAlignment="1">
      <alignment vertical="center"/>
    </xf>
    <xf numFmtId="0" fontId="6" fillId="2" borderId="0" xfId="6" applyFont="1" applyFill="1"/>
    <xf numFmtId="166" fontId="6" fillId="2" borderId="0" xfId="6" applyNumberFormat="1" applyFont="1" applyFill="1"/>
    <xf numFmtId="168" fontId="5" fillId="7" borderId="0" xfId="6" applyNumberFormat="1" applyFont="1" applyFill="1"/>
    <xf numFmtId="166" fontId="5" fillId="7" borderId="0" xfId="6" applyNumberFormat="1" applyFont="1" applyFill="1"/>
    <xf numFmtId="168" fontId="6" fillId="2" borderId="0" xfId="6" applyNumberFormat="1" applyFont="1" applyFill="1" applyAlignment="1">
      <alignment horizontal="left" indent="1"/>
    </xf>
    <xf numFmtId="168" fontId="6" fillId="2" borderId="0" xfId="6" applyNumberFormat="1" applyFont="1" applyFill="1" applyAlignment="1">
      <alignment horizontal="left" indent="2"/>
    </xf>
    <xf numFmtId="166" fontId="6" fillId="2" borderId="0" xfId="9" applyNumberFormat="1" applyFill="1" applyBorder="1"/>
    <xf numFmtId="0" fontId="6" fillId="2" borderId="0" xfId="0" applyFont="1" applyFill="1" applyAlignment="1">
      <alignment horizontal="left" indent="1"/>
    </xf>
    <xf numFmtId="166" fontId="6" fillId="2" borderId="0" xfId="4" applyNumberFormat="1" applyFont="1" applyFill="1" applyBorder="1"/>
    <xf numFmtId="168" fontId="6" fillId="2" borderId="0" xfId="6" applyNumberFormat="1" applyFont="1" applyFill="1" applyAlignment="1">
      <alignment vertical="center" wrapText="1"/>
    </xf>
    <xf numFmtId="164" fontId="1" fillId="0" borderId="0" xfId="3"/>
    <xf numFmtId="164" fontId="20" fillId="2" borderId="0" xfId="3" applyFont="1" applyFill="1"/>
    <xf numFmtId="164" fontId="24" fillId="2" borderId="0" xfId="3" applyFont="1" applyFill="1"/>
    <xf numFmtId="43" fontId="24" fillId="2" borderId="0" xfId="4" applyFont="1" applyFill="1"/>
    <xf numFmtId="168" fontId="6" fillId="2" borderId="0" xfId="6" applyNumberFormat="1" applyFont="1" applyFill="1" applyAlignment="1">
      <alignment horizontal="left"/>
    </xf>
    <xf numFmtId="0" fontId="24" fillId="0" borderId="0" xfId="0" applyFont="1"/>
    <xf numFmtId="168" fontId="5" fillId="7" borderId="0" xfId="6" applyNumberFormat="1" applyFont="1" applyFill="1" applyAlignment="1">
      <alignment horizontal="left"/>
    </xf>
    <xf numFmtId="166" fontId="5" fillId="7" borderId="0" xfId="9" applyNumberFormat="1" applyFont="1" applyFill="1"/>
    <xf numFmtId="164" fontId="19" fillId="2" borderId="0" xfId="3" applyFont="1" applyFill="1"/>
    <xf numFmtId="164" fontId="7" fillId="2" borderId="0" xfId="2" applyFont="1" applyFill="1" applyAlignment="1">
      <alignment horizontal="left" vertical="center" indent="1"/>
    </xf>
    <xf numFmtId="0" fontId="21" fillId="2" borderId="0" xfId="5" applyFont="1" applyFill="1" applyAlignment="1">
      <alignment horizontal="left" vertical="center" indent="1"/>
    </xf>
    <xf numFmtId="0" fontId="21" fillId="2" borderId="0" xfId="5" applyFont="1" applyFill="1" applyAlignment="1">
      <alignment vertical="center"/>
    </xf>
    <xf numFmtId="0" fontId="25" fillId="0" borderId="4" xfId="0" applyFont="1" applyBorder="1" applyAlignment="1">
      <alignment horizontal="center" vertical="center"/>
    </xf>
    <xf numFmtId="169" fontId="25" fillId="0" borderId="5" xfId="4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169" fontId="25" fillId="0" borderId="0" xfId="4" applyNumberFormat="1" applyFont="1" applyFill="1" applyAlignment="1">
      <alignment horizontal="right" vertical="center" indent="2"/>
    </xf>
    <xf numFmtId="0" fontId="25" fillId="0" borderId="6" xfId="0" applyFont="1" applyBorder="1" applyAlignment="1">
      <alignment horizontal="left" vertical="center" indent="2"/>
    </xf>
    <xf numFmtId="169" fontId="25" fillId="0" borderId="0" xfId="4" applyNumberFormat="1" applyFont="1" applyAlignment="1">
      <alignment horizontal="right" vertical="center"/>
    </xf>
    <xf numFmtId="0" fontId="26" fillId="0" borderId="6" xfId="0" applyFont="1" applyBorder="1" applyAlignment="1">
      <alignment horizontal="left" vertical="center" indent="4"/>
    </xf>
    <xf numFmtId="169" fontId="26" fillId="0" borderId="0" xfId="4" applyNumberFormat="1" applyFont="1" applyAlignment="1">
      <alignment horizontal="right" vertical="center"/>
    </xf>
    <xf numFmtId="0" fontId="25" fillId="2" borderId="6" xfId="0" applyFont="1" applyFill="1" applyBorder="1" applyAlignment="1">
      <alignment horizontal="left" vertical="center" indent="2"/>
    </xf>
    <xf numFmtId="169" fontId="25" fillId="2" borderId="0" xfId="4" applyNumberFormat="1" applyFont="1" applyFill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5" fillId="2" borderId="6" xfId="0" applyFont="1" applyFill="1" applyBorder="1" applyAlignment="1">
      <alignment horizontal="left" vertical="center"/>
    </xf>
    <xf numFmtId="169" fontId="26" fillId="0" borderId="0" xfId="4" applyNumberFormat="1" applyFont="1" applyFill="1" applyAlignment="1">
      <alignment horizontal="right" vertical="center"/>
    </xf>
    <xf numFmtId="0" fontId="26" fillId="2" borderId="6" xfId="0" applyFont="1" applyFill="1" applyBorder="1" applyAlignment="1">
      <alignment horizontal="left" vertical="center" indent="4"/>
    </xf>
    <xf numFmtId="169" fontId="26" fillId="2" borderId="0" xfId="4" applyNumberFormat="1" applyFont="1" applyFill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169" fontId="0" fillId="0" borderId="7" xfId="4" applyNumberFormat="1" applyFont="1" applyBorder="1"/>
    <xf numFmtId="0" fontId="28" fillId="0" borderId="0" xfId="0" applyFont="1" applyAlignment="1">
      <alignment horizontal="left" vertical="center" indent="1"/>
    </xf>
    <xf numFmtId="169" fontId="0" fillId="0" borderId="0" xfId="4" applyNumberFormat="1" applyFont="1"/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left" vertical="center"/>
    </xf>
    <xf numFmtId="169" fontId="29" fillId="0" borderId="0" xfId="4" applyNumberFormat="1" applyFont="1" applyAlignment="1">
      <alignment horizontal="right" vertical="center"/>
    </xf>
    <xf numFmtId="0" fontId="29" fillId="0" borderId="6" xfId="0" applyFont="1" applyBorder="1" applyAlignment="1">
      <alignment horizontal="left" vertical="center" indent="1"/>
    </xf>
    <xf numFmtId="169" fontId="29" fillId="0" borderId="0" xfId="4" applyNumberFormat="1" applyFont="1" applyFill="1" applyAlignment="1">
      <alignment horizontal="right" vertical="center"/>
    </xf>
    <xf numFmtId="169" fontId="25" fillId="0" borderId="0" xfId="4" applyNumberFormat="1" applyFont="1" applyFill="1" applyAlignment="1">
      <alignment horizontal="right" vertical="center"/>
    </xf>
    <xf numFmtId="0" fontId="28" fillId="0" borderId="6" xfId="0" applyFont="1" applyBorder="1" applyAlignment="1">
      <alignment horizontal="left" vertical="center" indent="4"/>
    </xf>
    <xf numFmtId="0" fontId="28" fillId="0" borderId="9" xfId="0" applyFont="1" applyBorder="1" applyAlignment="1">
      <alignment horizontal="left" vertical="center" indent="4"/>
    </xf>
    <xf numFmtId="169" fontId="26" fillId="0" borderId="8" xfId="4" applyNumberFormat="1" applyFont="1" applyFill="1" applyBorder="1" applyAlignment="1">
      <alignment horizontal="right" vertical="center"/>
    </xf>
    <xf numFmtId="164" fontId="22" fillId="5" borderId="0" xfId="10" applyNumberFormat="1" applyFont="1" applyFill="1" applyAlignment="1">
      <alignment vertical="center"/>
    </xf>
    <xf numFmtId="164" fontId="30" fillId="0" borderId="0" xfId="10" applyNumberFormat="1"/>
    <xf numFmtId="164" fontId="32" fillId="2" borderId="0" xfId="10" applyNumberFormat="1" applyFont="1" applyFill="1" applyAlignment="1">
      <alignment horizontal="left" vertical="center" indent="1"/>
    </xf>
    <xf numFmtId="164" fontId="32" fillId="2" borderId="0" xfId="10" applyNumberFormat="1" applyFont="1" applyFill="1" applyAlignment="1">
      <alignment horizontal="left" vertical="center" indent="2"/>
    </xf>
    <xf numFmtId="43" fontId="0" fillId="0" borderId="0" xfId="4" applyFont="1"/>
    <xf numFmtId="169" fontId="0" fillId="0" borderId="0" xfId="0" applyNumberFormat="1"/>
    <xf numFmtId="171" fontId="0" fillId="0" borderId="0" xfId="4" applyNumberFormat="1" applyFont="1"/>
    <xf numFmtId="170" fontId="0" fillId="0" borderId="0" xfId="0" applyNumberFormat="1"/>
    <xf numFmtId="167" fontId="7" fillId="2" borderId="0" xfId="2" applyNumberFormat="1" applyFont="1" applyFill="1" applyAlignment="1">
      <alignment horizontal="center"/>
    </xf>
    <xf numFmtId="167" fontId="7" fillId="2" borderId="2" xfId="2" applyNumberFormat="1" applyFont="1" applyFill="1" applyBorder="1" applyAlignment="1">
      <alignment horizontal="center"/>
    </xf>
    <xf numFmtId="167" fontId="5" fillId="4" borderId="0" xfId="1" applyNumberFormat="1" applyFont="1" applyFill="1" applyAlignment="1">
      <alignment horizontal="right" vertical="center"/>
    </xf>
    <xf numFmtId="167" fontId="5" fillId="6" borderId="0" xfId="1" applyNumberFormat="1" applyFont="1" applyFill="1" applyAlignment="1">
      <alignment horizontal="right" vertical="center"/>
    </xf>
    <xf numFmtId="167" fontId="6" fillId="4" borderId="2" xfId="2" applyNumberFormat="1" applyFont="1" applyFill="1" applyBorder="1" applyAlignment="1">
      <alignment horizontal="right"/>
    </xf>
    <xf numFmtId="167" fontId="9" fillId="2" borderId="0" xfId="2" applyNumberFormat="1" applyFont="1" applyFill="1" applyAlignment="1">
      <alignment vertical="center"/>
    </xf>
    <xf numFmtId="167" fontId="21" fillId="2" borderId="0" xfId="5" applyNumberFormat="1" applyFont="1" applyFill="1" applyAlignment="1">
      <alignment horizontal="left" vertical="center" indent="1"/>
    </xf>
    <xf numFmtId="167" fontId="1" fillId="0" borderId="0" xfId="7" applyNumberFormat="1"/>
    <xf numFmtId="167" fontId="1" fillId="0" borderId="0" xfId="4" applyNumberFormat="1"/>
    <xf numFmtId="167" fontId="0" fillId="0" borderId="0" xfId="0" applyNumberFormat="1"/>
    <xf numFmtId="167" fontId="0" fillId="0" borderId="0" xfId="1" applyNumberFormat="1" applyFont="1"/>
    <xf numFmtId="43" fontId="0" fillId="0" borderId="0" xfId="0" applyNumberFormat="1"/>
    <xf numFmtId="10" fontId="0" fillId="0" borderId="0" xfId="0" applyNumberFormat="1"/>
    <xf numFmtId="166" fontId="0" fillId="0" borderId="0" xfId="0" applyNumberFormat="1"/>
    <xf numFmtId="0" fontId="5" fillId="2" borderId="2" xfId="6" applyFont="1" applyFill="1" applyBorder="1" applyAlignment="1">
      <alignment horizontal="center"/>
    </xf>
    <xf numFmtId="164" fontId="9" fillId="2" borderId="0" xfId="2" applyFont="1" applyFill="1" applyAlignment="1">
      <alignment vertical="center"/>
    </xf>
    <xf numFmtId="168" fontId="9" fillId="2" borderId="0" xfId="6" applyNumberFormat="1" applyFont="1" applyFill="1" applyAlignment="1">
      <alignment vertical="center" wrapText="1"/>
    </xf>
    <xf numFmtId="0" fontId="21" fillId="2" borderId="0" xfId="5" applyFont="1" applyFill="1" applyAlignment="1">
      <alignment horizontal="left" vertical="center" indent="1"/>
    </xf>
    <xf numFmtId="0" fontId="21" fillId="2" borderId="0" xfId="5" applyFont="1" applyFill="1" applyAlignment="1">
      <alignment horizontal="left" vertical="center" wrapText="1" indent="2"/>
    </xf>
    <xf numFmtId="0" fontId="4" fillId="2" borderId="0" xfId="6" applyFont="1" applyFill="1" applyAlignment="1">
      <alignment horizontal="center"/>
    </xf>
    <xf numFmtId="0" fontId="6" fillId="2" borderId="0" xfId="6" applyFont="1" applyFill="1" applyAlignment="1">
      <alignment horizontal="center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5" fillId="4" borderId="0" xfId="2" applyFont="1" applyFill="1" applyAlignment="1">
      <alignment horizontal="center" vertical="center"/>
    </xf>
    <xf numFmtId="164" fontId="4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right" vertical="center"/>
    </xf>
    <xf numFmtId="164" fontId="4" fillId="4" borderId="0" xfId="2" applyFont="1" applyFill="1" applyAlignment="1" applyProtection="1">
      <alignment horizontal="center" vertical="center"/>
      <protection locked="0"/>
    </xf>
    <xf numFmtId="164" fontId="4" fillId="4" borderId="0" xfId="2" applyFont="1" applyFill="1" applyAlignment="1">
      <alignment horizontal="center" vertical="center"/>
    </xf>
    <xf numFmtId="164" fontId="6" fillId="4" borderId="0" xfId="2" applyFont="1" applyFill="1" applyAlignment="1">
      <alignment horizontal="center" vertical="center"/>
    </xf>
    <xf numFmtId="0" fontId="21" fillId="2" borderId="0" xfId="5" applyFont="1" applyFill="1" applyAlignment="1">
      <alignment horizontal="left" wrapText="1" indent="1"/>
    </xf>
    <xf numFmtId="0" fontId="21" fillId="2" borderId="0" xfId="5" applyFont="1" applyFill="1" applyAlignment="1">
      <alignment horizontal="left" indent="1"/>
    </xf>
    <xf numFmtId="164" fontId="16" fillId="2" borderId="0" xfId="3" applyFont="1" applyFill="1" applyAlignment="1">
      <alignment vertical="center"/>
    </xf>
    <xf numFmtId="164" fontId="6" fillId="2" borderId="0" xfId="2" applyFont="1" applyFill="1" applyAlignment="1">
      <alignment horizontal="center" vertical="center"/>
    </xf>
    <xf numFmtId="164" fontId="16" fillId="2" borderId="0" xfId="3" applyFont="1" applyFill="1" applyAlignment="1">
      <alignment horizontal="left"/>
    </xf>
    <xf numFmtId="164" fontId="21" fillId="2" borderId="0" xfId="3" applyFont="1" applyFill="1" applyAlignment="1">
      <alignment horizontal="left" vertical="center" wrapText="1"/>
    </xf>
    <xf numFmtId="164" fontId="5" fillId="2" borderId="0" xfId="2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/>
    </xf>
  </cellXfs>
  <cellStyles count="11">
    <cellStyle name="ANCLAS,REZONES Y SUS PARTES,DE FUNDICION,DE HIERRO O DE ACERO 10" xfId="9" xr:uid="{00000000-0005-0000-0000-000000000000}"/>
    <cellStyle name="Hipervínculo" xfId="10" builtinId="8"/>
    <cellStyle name="Millares" xfId="4" builtinId="3"/>
    <cellStyle name="Normal" xfId="0" builtinId="0"/>
    <cellStyle name="Normal 13 3" xfId="6" xr:uid="{00000000-0005-0000-0000-000004000000}"/>
    <cellStyle name="Normal 14_Balance Fiscal Hoja de Trabajo original 2" xfId="2" xr:uid="{00000000-0005-0000-0000-000005000000}"/>
    <cellStyle name="Normal 2" xfId="7" xr:uid="{00000000-0005-0000-0000-000006000000}"/>
    <cellStyle name="Normal 2 2" xfId="5" xr:uid="{00000000-0005-0000-0000-000007000000}"/>
    <cellStyle name="Normal 3" xfId="3" xr:uid="{00000000-0005-0000-0000-000008000000}"/>
    <cellStyle name="Porcentaje" xfId="1" builtinId="5"/>
    <cellStyle name="Porcentaje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morenog\Documents\Trabajo\DPP\Para%20USB\Balance%20Fiscal\2025\09.%20Septiembre\09.%20BF%20a%20septiembre%202025_en%20uso%20-%20con%20SM.xlsx" TargetMode="External"/><Relationship Id="rId1" Type="http://schemas.openxmlformats.org/officeDocument/2006/relationships/externalLinkPath" Target="/Users/mmorenog/Documents/Trabajo/DPP/Para%20USB/Balance%20Fiscal/2025/09.%20Septiembre/09.%20BF%20a%20septiembre%202025_en%20uso%20-%20con%20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renog/Documents/Trabajo/DPP/Para%20USB/Balance%20Fiscal/2025/08.%20Agosto/08.%20BF%20a%20agosto%202025_en%20uso%20-%20con%20S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09.%20BF%20a%20septiembre%202025_en%20uso%20-%20con%20SM.xlsx" TargetMode="External"/><Relationship Id="rId1" Type="http://schemas.openxmlformats.org/officeDocument/2006/relationships/externalLinkPath" Target="file:///E:\09.%20BF%20a%20septiembre%202025_en%20uso%20-%20con%20SM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morenog\Documents\Trabajo\DPP\Para%20USB\Balance%20Fiscal\2025\Transferencia%20de%20Corriente%20y%20Gasto%20de%20Capital%20a%202025.xlsx" TargetMode="External"/><Relationship Id="rId1" Type="http://schemas.openxmlformats.org/officeDocument/2006/relationships/externalLinkPath" Target="/Users/mmorenog/Documents/Trabajo/DPP/Para%20USB/Balance%20Fiscal/2025/Transferencia%20de%20Corriente%20y%20Gasto%20de%20Capital%20a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NF_Publicación"/>
      <sheetName val="SPNF"/>
      <sheetName val="GC"/>
      <sheetName val="_SPNF"/>
      <sheetName val="_GC"/>
      <sheetName val="_GC_desglosado"/>
      <sheetName val="Op_GC"/>
      <sheetName val="Finan.Efec."/>
      <sheetName val="Finan.Cons."/>
      <sheetName val="OperacionesFMI"/>
      <sheetName val="Desglose de Gastos SPNF"/>
    </sheetNames>
    <sheetDataSet>
      <sheetData sheetId="0"/>
      <sheetData sheetId="1"/>
      <sheetData sheetId="2"/>
      <sheetData sheetId="3">
        <row r="6">
          <cell r="H6" t="str">
            <v>Septiembre</v>
          </cell>
          <cell r="I6" t="str">
            <v>Septiembre</v>
          </cell>
        </row>
        <row r="7">
          <cell r="H7">
            <v>2025</v>
          </cell>
          <cell r="I7">
            <v>2024</v>
          </cell>
        </row>
        <row r="8">
          <cell r="H8" t="str">
            <v>Preliminar</v>
          </cell>
          <cell r="I8" t="str">
            <v>Preliminar</v>
          </cell>
        </row>
        <row r="9">
          <cell r="H9" t="str">
            <v>1</v>
          </cell>
          <cell r="I9" t="str">
            <v>2</v>
          </cell>
        </row>
        <row r="18">
          <cell r="H18">
            <v>110.23427092000003</v>
          </cell>
          <cell r="I18">
            <v>82.96381402999998</v>
          </cell>
          <cell r="J18">
            <v>27.270456890000048</v>
          </cell>
          <cell r="K18">
            <v>0.32870302804713103</v>
          </cell>
        </row>
      </sheetData>
      <sheetData sheetId="4">
        <row r="6">
          <cell r="B6" t="str">
            <v>Septiembre</v>
          </cell>
          <cell r="C6" t="str">
            <v>Septiembre</v>
          </cell>
        </row>
        <row r="7">
          <cell r="B7">
            <v>2025</v>
          </cell>
          <cell r="C7">
            <v>2024</v>
          </cell>
        </row>
        <row r="8">
          <cell r="B8" t="str">
            <v>Preliminar</v>
          </cell>
          <cell r="C8" t="str">
            <v>Preliminar</v>
          </cell>
        </row>
        <row r="44">
          <cell r="B44">
            <v>90573.4</v>
          </cell>
          <cell r="C44">
            <v>86260.4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_Publicación"/>
      <sheetName val="SPNF"/>
      <sheetName val="GC"/>
      <sheetName val="_SPNF"/>
      <sheetName val="_GC"/>
      <sheetName val="_GC_desglosado"/>
      <sheetName val="Op_GC"/>
      <sheetName val="Finan.Efec."/>
      <sheetName val="Finan.Cons."/>
      <sheetName val="OperacionesFMI"/>
      <sheetName val="Desglose de Gastos SPNF"/>
    </sheetNames>
    <sheetDataSet>
      <sheetData sheetId="0"/>
      <sheetData sheetId="1"/>
      <sheetData sheetId="2"/>
      <sheetData sheetId="3">
        <row r="6">
          <cell r="H6" t="str">
            <v>Agosto</v>
          </cell>
          <cell r="J6" t="str">
            <v>Diferencia</v>
          </cell>
          <cell r="K6"/>
        </row>
        <row r="7">
          <cell r="J7"/>
          <cell r="K7"/>
        </row>
        <row r="8">
          <cell r="J8" t="str">
            <v>Absoluta</v>
          </cell>
          <cell r="K8" t="str">
            <v>Porcentual</v>
          </cell>
        </row>
        <row r="9">
          <cell r="J9" t="str">
            <v>3= (1-2)</v>
          </cell>
          <cell r="K9" t="str">
            <v>4=3/2</v>
          </cell>
        </row>
        <row r="12">
          <cell r="J12" t="str">
            <v xml:space="preserve"> </v>
          </cell>
          <cell r="K12" t="str">
            <v xml:space="preserve"> </v>
          </cell>
        </row>
        <row r="19">
          <cell r="K19" t="str">
            <v xml:space="preserve"> </v>
          </cell>
        </row>
        <row r="44">
          <cell r="K44" t="str">
            <v xml:space="preserve"> </v>
          </cell>
        </row>
        <row r="46">
          <cell r="K46" t="str">
            <v xml:space="preserve"> </v>
          </cell>
        </row>
        <row r="48">
          <cell r="K48" t="str">
            <v xml:space="preserve"> </v>
          </cell>
        </row>
        <row r="50">
          <cell r="K50" t="str">
            <v xml:space="preserve"> </v>
          </cell>
        </row>
      </sheetData>
      <sheetData sheetId="4">
        <row r="6">
          <cell r="B6" t="str">
            <v>Agosto</v>
          </cell>
          <cell r="D6" t="str">
            <v>Diferencia</v>
          </cell>
          <cell r="E6"/>
        </row>
        <row r="7">
          <cell r="D7"/>
          <cell r="E7"/>
        </row>
        <row r="8">
          <cell r="D8" t="str">
            <v>Absoluta</v>
          </cell>
          <cell r="E8" t="str">
            <v>Porcentual</v>
          </cell>
        </row>
        <row r="9">
          <cell r="B9" t="str">
            <v>1</v>
          </cell>
          <cell r="C9" t="str">
            <v>2</v>
          </cell>
          <cell r="D9" t="str">
            <v>3= (1-2)</v>
          </cell>
          <cell r="E9" t="str">
            <v>4=3/2</v>
          </cell>
        </row>
        <row r="35">
          <cell r="E35" t="str">
            <v xml:space="preserve"> </v>
          </cell>
        </row>
        <row r="37">
          <cell r="E37" t="str">
            <v xml:space="preserve"> </v>
          </cell>
        </row>
        <row r="39">
          <cell r="E39" t="str">
            <v xml:space="preserve"> </v>
          </cell>
        </row>
        <row r="41">
          <cell r="E41" t="str">
            <v xml:space="preserve"> 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NF_Publicación"/>
      <sheetName val="SPNF"/>
      <sheetName val="GC"/>
      <sheetName val="_SPNF"/>
      <sheetName val="_GC"/>
      <sheetName val="_GC_desglosado"/>
      <sheetName val="Op_GC"/>
      <sheetName val="Finan.Efec."/>
      <sheetName val="Finan.Cons."/>
      <sheetName val="OperacionesFMI"/>
      <sheetName val="Desglose de Gastos SPNF"/>
    </sheetNames>
    <sheetDataSet>
      <sheetData sheetId="0"/>
      <sheetData sheetId="1"/>
      <sheetData sheetId="2"/>
      <sheetData sheetId="3">
        <row r="11">
          <cell r="H11">
            <v>9833.1682717340027</v>
          </cell>
          <cell r="I11">
            <v>9323.7075061700016</v>
          </cell>
          <cell r="J11">
            <v>509.46076556400112</v>
          </cell>
          <cell r="K11">
            <v>5.4641435848010393E-2</v>
          </cell>
        </row>
        <row r="13">
          <cell r="H13">
            <v>9504.9332710740018</v>
          </cell>
          <cell r="I13">
            <v>8972.8307458600011</v>
          </cell>
          <cell r="J13">
            <v>532.10252521400071</v>
          </cell>
          <cell r="K13">
            <v>5.93015225946961E-2</v>
          </cell>
        </row>
        <row r="14">
          <cell r="H14">
            <v>5787.1440058500011</v>
          </cell>
          <cell r="I14">
            <v>5287.4352328500008</v>
          </cell>
          <cell r="J14">
            <v>499.70877300000029</v>
          </cell>
          <cell r="K14">
            <v>9.4508727009153429E-2</v>
          </cell>
        </row>
        <row r="15">
          <cell r="H15">
            <v>3560.7942388839997</v>
          </cell>
          <cell r="I15">
            <v>3528.3319787199998</v>
          </cell>
          <cell r="J15">
            <v>32.462260163999872</v>
          </cell>
          <cell r="K15">
            <v>9.2004551611882205E-3</v>
          </cell>
        </row>
        <row r="16">
          <cell r="H16">
            <v>156.99502634000001</v>
          </cell>
          <cell r="I16">
            <v>157.06353429000001</v>
          </cell>
          <cell r="J16">
            <v>-6.8507949999997209E-2</v>
          </cell>
          <cell r="K16">
            <v>-4.3617985746777509E-4</v>
          </cell>
        </row>
        <row r="20">
          <cell r="H20">
            <v>211.45168296000017</v>
          </cell>
          <cell r="I20">
            <v>277.23499041000014</v>
          </cell>
          <cell r="J20">
            <v>-65.783307449999967</v>
          </cell>
          <cell r="K20">
            <v>-0.23728356710209514</v>
          </cell>
        </row>
        <row r="22">
          <cell r="H22">
            <v>6.6444925600000007</v>
          </cell>
          <cell r="I22">
            <v>5.2627503600000001</v>
          </cell>
          <cell r="J22">
            <v>1.3817422000000006</v>
          </cell>
          <cell r="K22">
            <v>0.26255134777094019</v>
          </cell>
        </row>
        <row r="24">
          <cell r="H24">
            <v>-9.5445780000005698E-2</v>
          </cell>
          <cell r="I24">
            <v>-14.58479449</v>
          </cell>
          <cell r="J24">
            <v>14.489348709999994</v>
          </cell>
          <cell r="K24">
            <v>-0.99345580220102192</v>
          </cell>
        </row>
        <row r="26">
          <cell r="H26">
            <v>0</v>
          </cell>
          <cell r="I26">
            <v>0</v>
          </cell>
          <cell r="J26">
            <v>0</v>
          </cell>
          <cell r="K26" t="str">
            <v>...</v>
          </cell>
        </row>
        <row r="28">
          <cell r="H28">
            <v>13964.992478890003</v>
          </cell>
          <cell r="I28">
            <v>14733.712158867998</v>
          </cell>
          <cell r="J28">
            <v>-768.71967997799584</v>
          </cell>
          <cell r="K28">
            <v>-5.2174202379494369E-2</v>
          </cell>
        </row>
        <row r="29">
          <cell r="H29">
            <v>11361.394536216103</v>
          </cell>
          <cell r="I29">
            <v>11153.995010221715</v>
          </cell>
          <cell r="J29">
            <v>207.39952599438766</v>
          </cell>
          <cell r="K29">
            <v>1.859419210823773E-2</v>
          </cell>
        </row>
        <row r="30">
          <cell r="H30">
            <v>9033.0358321241019</v>
          </cell>
          <cell r="I30">
            <v>9034.4860628937149</v>
          </cell>
          <cell r="J30">
            <v>-1.4502307696129719</v>
          </cell>
          <cell r="K30">
            <v>-1.6052166769832483E-4</v>
          </cell>
        </row>
        <row r="31">
          <cell r="H31">
            <v>5329.4069572041008</v>
          </cell>
          <cell r="I31">
            <v>5647.5013877837155</v>
          </cell>
          <cell r="J31">
            <v>-318.09443057961471</v>
          </cell>
          <cell r="K31">
            <v>-5.6324807864181245E-2</v>
          </cell>
        </row>
        <row r="32">
          <cell r="H32">
            <v>3412.7690460000003</v>
          </cell>
          <cell r="I32">
            <v>3118.5389003700002</v>
          </cell>
          <cell r="J32">
            <v>294.23014563000015</v>
          </cell>
          <cell r="K32">
            <v>9.4348717469931551E-2</v>
          </cell>
        </row>
        <row r="33">
          <cell r="H33">
            <v>290.85982891999998</v>
          </cell>
          <cell r="I33">
            <v>268.44577473999999</v>
          </cell>
          <cell r="J33">
            <v>22.414054179999994</v>
          </cell>
          <cell r="K33">
            <v>8.349564898798971E-2</v>
          </cell>
        </row>
        <row r="35">
          <cell r="H35">
            <v>2328.3587040920002</v>
          </cell>
          <cell r="I35">
            <v>2119.508947328</v>
          </cell>
          <cell r="J35">
            <v>208.84975676400018</v>
          </cell>
          <cell r="K35">
            <v>9.8536860166261939E-2</v>
          </cell>
        </row>
        <row r="36">
          <cell r="H36">
            <v>2061.5607440220001</v>
          </cell>
          <cell r="I36">
            <v>1932.9058636379998</v>
          </cell>
          <cell r="J36">
            <v>128.65488038400031</v>
          </cell>
          <cell r="K36">
            <v>6.6560344610809855E-2</v>
          </cell>
        </row>
        <row r="37">
          <cell r="H37">
            <v>266.79796006999999</v>
          </cell>
          <cell r="I37">
            <v>186.60308369000001</v>
          </cell>
          <cell r="J37">
            <v>80.194876379999982</v>
          </cell>
          <cell r="K37">
            <v>0.4297617959691713</v>
          </cell>
        </row>
        <row r="39">
          <cell r="H39">
            <v>2603.5979426738991</v>
          </cell>
          <cell r="I39">
            <v>3579.7171486462839</v>
          </cell>
          <cell r="J39">
            <v>-976.11920597238486</v>
          </cell>
          <cell r="K39">
            <v>-0.27268054023249211</v>
          </cell>
        </row>
        <row r="40">
          <cell r="H40">
            <v>2.8745723829224686E-2</v>
          </cell>
          <cell r="I40">
            <v>4.1498963007895677E-2</v>
          </cell>
          <cell r="J40">
            <v>-1.2753239178670991E-2</v>
          </cell>
        </row>
        <row r="41">
          <cell r="H41">
            <v>-1856.4612651421012</v>
          </cell>
          <cell r="I41">
            <v>-2181.1642643617142</v>
          </cell>
          <cell r="J41">
            <v>324.70299921961305</v>
          </cell>
          <cell r="K41">
            <v>-0.14886682517450497</v>
          </cell>
        </row>
        <row r="42">
          <cell r="H42">
            <v>-2.0496760253475098E-2</v>
          </cell>
          <cell r="I42">
            <v>-2.5285812080186439E-2</v>
          </cell>
          <cell r="J42">
            <v>4.7890518267113408E-3</v>
          </cell>
        </row>
        <row r="43">
          <cell r="H43">
            <v>-1534.7753112621003</v>
          </cell>
          <cell r="I43">
            <v>-1820.9654599217133</v>
          </cell>
          <cell r="J43">
            <v>286.19014865961299</v>
          </cell>
          <cell r="K43">
            <v>-0.15716396327029555</v>
          </cell>
        </row>
        <row r="44">
          <cell r="H44">
            <v>-1.6945099899773008E-2</v>
          </cell>
          <cell r="I44">
            <v>-2.1110097564139667E-2</v>
          </cell>
          <cell r="J44">
            <v>4.1649976643666591E-3</v>
          </cell>
        </row>
        <row r="45">
          <cell r="H45">
            <v>-1528.2262644821003</v>
          </cell>
          <cell r="I45">
            <v>-1830.2875040517138</v>
          </cell>
          <cell r="J45">
            <v>302.06123956961346</v>
          </cell>
          <cell r="K45">
            <v>-0.16503485867708731</v>
          </cell>
        </row>
        <row r="46">
          <cell r="H46">
            <v>-1.6872793386160843E-2</v>
          </cell>
          <cell r="I46">
            <v>-2.1218166204326826E-2</v>
          </cell>
          <cell r="J46">
            <v>4.345372818165983E-3</v>
          </cell>
        </row>
        <row r="47">
          <cell r="H47">
            <v>-1803.4655030639997</v>
          </cell>
          <cell r="I47">
            <v>-3290.4957053699968</v>
          </cell>
          <cell r="J47">
            <v>1487.0302023059971</v>
          </cell>
          <cell r="K47">
            <v>-0.45191677347556036</v>
          </cell>
        </row>
        <row r="48">
          <cell r="H48">
            <v>-1.9911646278752922E-2</v>
          </cell>
          <cell r="I48">
            <v>-3.8146075202178484E-2</v>
          </cell>
          <cell r="J48">
            <v>1.8234428923425562E-2</v>
          </cell>
        </row>
        <row r="49">
          <cell r="H49">
            <v>-4131.8242071559998</v>
          </cell>
          <cell r="I49">
            <v>-5410.0046526979968</v>
          </cell>
          <cell r="J49">
            <v>1278.180445541997</v>
          </cell>
          <cell r="K49">
            <v>-0.23626235606000115</v>
          </cell>
        </row>
        <row r="50">
          <cell r="H50">
            <v>-4.5618517215385533E-2</v>
          </cell>
          <cell r="I50">
            <v>-6.27171292122225E-2</v>
          </cell>
          <cell r="J50">
            <v>1.7098611996836967E-2</v>
          </cell>
        </row>
        <row r="51">
          <cell r="H51">
            <v>90573.4</v>
          </cell>
          <cell r="I51">
            <v>86260.4</v>
          </cell>
        </row>
        <row r="61">
          <cell r="H61">
            <v>4131.8242071560016</v>
          </cell>
          <cell r="I61">
            <v>5410.0050868179987</v>
          </cell>
        </row>
        <row r="62">
          <cell r="H62">
            <v>4.5618517215385554E-2</v>
          </cell>
          <cell r="I62">
            <v>6.2717134244891046E-2</v>
          </cell>
        </row>
        <row r="64">
          <cell r="H64">
            <v>3770.2400000000016</v>
          </cell>
          <cell r="I64">
            <v>2864.2500000000005</v>
          </cell>
        </row>
        <row r="65">
          <cell r="H65">
            <v>3776.4400000000014</v>
          </cell>
          <cell r="I65">
            <v>2878.7500000000005</v>
          </cell>
        </row>
        <row r="66">
          <cell r="H66">
            <v>6738.5112000000008</v>
          </cell>
          <cell r="I66">
            <v>4033.4200000000005</v>
          </cell>
        </row>
        <row r="67">
          <cell r="H67">
            <v>2962.0711999999994</v>
          </cell>
          <cell r="I67">
            <v>1154.67</v>
          </cell>
        </row>
        <row r="68">
          <cell r="H68">
            <v>-6.2</v>
          </cell>
          <cell r="I68">
            <v>-14.5</v>
          </cell>
        </row>
        <row r="70">
          <cell r="H70">
            <v>983.61950000000024</v>
          </cell>
          <cell r="I70">
            <v>2471.89</v>
          </cell>
        </row>
        <row r="71">
          <cell r="H71">
            <v>983.61950000000024</v>
          </cell>
          <cell r="I71">
            <v>2471.89</v>
          </cell>
        </row>
        <row r="72">
          <cell r="H72">
            <v>3760.9517000000001</v>
          </cell>
          <cell r="I72">
            <v>3924.97</v>
          </cell>
        </row>
        <row r="73">
          <cell r="H73">
            <v>2777.3321999999998</v>
          </cell>
          <cell r="I73">
            <v>1453.08</v>
          </cell>
        </row>
        <row r="75">
          <cell r="H75">
            <v>1534.2474677799999</v>
          </cell>
          <cell r="I75">
            <v>1578.1665923299995</v>
          </cell>
        </row>
        <row r="76">
          <cell r="H76">
            <v>1549.4834653799999</v>
          </cell>
          <cell r="I76">
            <v>1573.8965494799995</v>
          </cell>
        </row>
        <row r="77">
          <cell r="H77">
            <v>-84.235997600000005</v>
          </cell>
          <cell r="I77">
            <v>-160.72995714999996</v>
          </cell>
        </row>
        <row r="78">
          <cell r="H78">
            <v>69</v>
          </cell>
          <cell r="I78">
            <v>165</v>
          </cell>
        </row>
        <row r="80">
          <cell r="H80">
            <v>8.7183727990000577</v>
          </cell>
          <cell r="I80">
            <v>-51.896153191999971</v>
          </cell>
        </row>
        <row r="82">
          <cell r="H82">
            <v>-2165.0011334230012</v>
          </cell>
          <cell r="I82">
            <v>-1452.4053523200007</v>
          </cell>
        </row>
      </sheetData>
      <sheetData sheetId="4">
        <row r="11">
          <cell r="B11">
            <v>5889.2354678500005</v>
          </cell>
          <cell r="C11">
            <v>5390.8235028500003</v>
          </cell>
          <cell r="D11">
            <v>498.41196500000024</v>
          </cell>
          <cell r="E11">
            <v>9.2455626628566434E-2</v>
          </cell>
        </row>
        <row r="13">
          <cell r="B13">
            <v>5888.6775978500009</v>
          </cell>
          <cell r="C13">
            <v>5390.6547828500006</v>
          </cell>
          <cell r="D13">
            <v>498.02281500000026</v>
          </cell>
          <cell r="E13">
            <v>9.2386330615053622E-2</v>
          </cell>
        </row>
        <row r="14">
          <cell r="B14">
            <v>4738.4934910600005</v>
          </cell>
          <cell r="C14">
            <v>4377.0428918300004</v>
          </cell>
          <cell r="D14">
            <v>361.45059923000008</v>
          </cell>
          <cell r="E14">
            <v>8.2578719962892802E-2</v>
          </cell>
        </row>
        <row r="15">
          <cell r="B15">
            <v>2781.67905647</v>
          </cell>
          <cell r="C15">
            <v>2436.4668817100005</v>
          </cell>
          <cell r="D15">
            <v>345.21217475999947</v>
          </cell>
          <cell r="E15">
            <v>0.14168556008350791</v>
          </cell>
        </row>
        <row r="16">
          <cell r="B16">
            <v>1956.81443459</v>
          </cell>
          <cell r="C16">
            <v>1940.5760101199999</v>
          </cell>
          <cell r="D16">
            <v>16.238424470000155</v>
          </cell>
          <cell r="E16">
            <v>8.3678373767982501E-3</v>
          </cell>
        </row>
        <row r="17">
          <cell r="B17">
            <v>139.44254137409999</v>
          </cell>
          <cell r="C17">
            <v>116.57886478</v>
          </cell>
          <cell r="D17">
            <v>22.863676594099985</v>
          </cell>
          <cell r="E17">
            <v>0.19612196976910709</v>
          </cell>
        </row>
        <row r="18">
          <cell r="B18">
            <v>1150.18410679</v>
          </cell>
          <cell r="C18">
            <v>1013.61189102</v>
          </cell>
          <cell r="D18">
            <v>136.57221576999996</v>
          </cell>
          <cell r="E18">
            <v>0.13473817442351335</v>
          </cell>
        </row>
        <row r="20">
          <cell r="B20">
            <v>0.55786999999999998</v>
          </cell>
          <cell r="C20">
            <v>0.16872000000000004</v>
          </cell>
          <cell r="D20">
            <v>0.38914999999999994</v>
          </cell>
          <cell r="E20">
            <v>2.3064841156946412</v>
          </cell>
        </row>
        <row r="22">
          <cell r="B22">
            <v>0</v>
          </cell>
          <cell r="C22">
            <v>0</v>
          </cell>
          <cell r="D22">
            <v>0</v>
          </cell>
          <cell r="E22" t="str">
            <v>...</v>
          </cell>
        </row>
        <row r="24">
          <cell r="B24">
            <v>11164.610746779999</v>
          </cell>
          <cell r="C24">
            <v>12259.155723439999</v>
          </cell>
          <cell r="D24">
            <v>-1094.5449766599995</v>
          </cell>
          <cell r="E24">
            <v>-8.9283879033136476E-2</v>
          </cell>
        </row>
        <row r="26">
          <cell r="B26">
            <v>9047.1265785961004</v>
          </cell>
          <cell r="C26">
            <v>9204.2466391117159</v>
          </cell>
          <cell r="D26">
            <v>-157.12006051561548</v>
          </cell>
          <cell r="E26">
            <v>-1.707038790637827E-2</v>
          </cell>
        </row>
        <row r="27">
          <cell r="B27">
            <v>3215.3683837800004</v>
          </cell>
          <cell r="C27">
            <v>3241.0189474999997</v>
          </cell>
          <cell r="D27">
            <v>-25.650563719999354</v>
          </cell>
          <cell r="E27">
            <v>-7.9143516701083265E-3</v>
          </cell>
        </row>
        <row r="28">
          <cell r="B28">
            <v>561.33896536999998</v>
          </cell>
          <cell r="C28">
            <v>523.79121348000001</v>
          </cell>
          <cell r="D28">
            <v>37.547751889999972</v>
          </cell>
          <cell r="E28">
            <v>7.1684577602090044E-2</v>
          </cell>
        </row>
        <row r="29">
          <cell r="B29">
            <v>2691.2870157141006</v>
          </cell>
          <cell r="C29">
            <v>3115.0872788700008</v>
          </cell>
          <cell r="D29">
            <v>-423.80026315590021</v>
          </cell>
          <cell r="E29">
            <v>-0.13604763694121402</v>
          </cell>
        </row>
        <row r="30">
          <cell r="B30">
            <v>139.44254137409999</v>
          </cell>
          <cell r="C30">
            <v>116.57886478</v>
          </cell>
          <cell r="D30">
            <v>22.863676594099985</v>
          </cell>
          <cell r="E30">
            <v>0.19612196976910709</v>
          </cell>
        </row>
        <row r="31">
          <cell r="B31">
            <v>2328.3587040920002</v>
          </cell>
          <cell r="C31">
            <v>2119.508947328</v>
          </cell>
          <cell r="D31">
            <v>208.84975676400018</v>
          </cell>
          <cell r="E31">
            <v>9.8536860166261939E-2</v>
          </cell>
        </row>
        <row r="32">
          <cell r="B32">
            <v>250.77350963999999</v>
          </cell>
          <cell r="C32">
            <v>204.84025193371517</v>
          </cell>
          <cell r="D32">
            <v>45.93325770628482</v>
          </cell>
          <cell r="E32">
            <v>0.22423941228674379</v>
          </cell>
        </row>
        <row r="34">
          <cell r="B34">
            <v>-3158.4489807460996</v>
          </cell>
          <cell r="C34">
            <v>-3813.5918562617153</v>
          </cell>
          <cell r="D34">
            <v>655.14287551561574</v>
          </cell>
          <cell r="E34">
            <v>-0.17179155510307323</v>
          </cell>
        </row>
        <row r="35">
          <cell r="B35">
            <v>-3.4871706049967206E-2</v>
          </cell>
          <cell r="C35">
            <v>-4.4210226897414287E-2</v>
          </cell>
          <cell r="D35">
            <v>9.3385208474470807E-3</v>
          </cell>
        </row>
        <row r="36">
          <cell r="B36">
            <v>-3157.8911107460999</v>
          </cell>
          <cell r="C36">
            <v>-3813.4231362617156</v>
          </cell>
          <cell r="D36">
            <v>655.53202551561571</v>
          </cell>
          <cell r="E36">
            <v>-0.17190120322137431</v>
          </cell>
        </row>
        <row r="37">
          <cell r="B37">
            <v>-3.4865546736084767E-2</v>
          </cell>
          <cell r="C37">
            <v>-4.4208270959347692E-2</v>
          </cell>
          <cell r="D37">
            <v>9.3427242232629257E-3</v>
          </cell>
        </row>
        <row r="38">
          <cell r="B38">
            <v>2117.4841681838989</v>
          </cell>
          <cell r="C38">
            <v>3054.9090843282838</v>
          </cell>
          <cell r="D38">
            <v>-937.42491614438495</v>
          </cell>
          <cell r="E38">
            <v>-0.30685853171650335</v>
          </cell>
        </row>
        <row r="39">
          <cell r="B39">
            <v>2.3378653867293257E-2</v>
          </cell>
          <cell r="C39">
            <v>3.5414965434061099E-2</v>
          </cell>
          <cell r="D39">
            <v>-1.2036311566767842E-2</v>
          </cell>
        </row>
        <row r="40">
          <cell r="B40">
            <v>-2947.0165748379986</v>
          </cell>
          <cell r="C40">
            <v>-4748.8232732619981</v>
          </cell>
          <cell r="D40">
            <v>1801.8066984239995</v>
          </cell>
          <cell r="E40">
            <v>-0.37942172086482523</v>
          </cell>
        </row>
        <row r="41">
          <cell r="B41">
            <v>-3.2537329666745413E-2</v>
          </cell>
          <cell r="C41">
            <v>-5.5052182383364769E-2</v>
          </cell>
          <cell r="D41">
            <v>2.2514852716619356E-2</v>
          </cell>
        </row>
        <row r="42">
          <cell r="B42">
            <v>-5275.3752789299988</v>
          </cell>
          <cell r="C42">
            <v>-6868.3322205899985</v>
          </cell>
          <cell r="D42">
            <v>1592.9569416599998</v>
          </cell>
          <cell r="E42">
            <v>-0.23192776506713048</v>
          </cell>
        </row>
        <row r="43">
          <cell r="B43">
            <v>-5.8244200603378024E-2</v>
          </cell>
          <cell r="C43">
            <v>-7.9623236393408778E-2</v>
          </cell>
          <cell r="D43">
            <v>2.1379035790030754E-2</v>
          </cell>
        </row>
        <row r="53">
          <cell r="B53">
            <v>5275.3752789300024</v>
          </cell>
          <cell r="C53">
            <v>6868.3322205899995</v>
          </cell>
        </row>
        <row r="54">
          <cell r="B54">
            <v>5.8244200603378066E-2</v>
          </cell>
          <cell r="C54">
            <v>7.9623236393408792E-2</v>
          </cell>
        </row>
        <row r="56">
          <cell r="B56">
            <v>3770.2400000000016</v>
          </cell>
          <cell r="C56">
            <v>2864.2500000000005</v>
          </cell>
        </row>
        <row r="57">
          <cell r="B57">
            <v>3776.4400000000014</v>
          </cell>
          <cell r="C57">
            <v>2878.7500000000005</v>
          </cell>
        </row>
        <row r="58">
          <cell r="B58">
            <v>6738.5112000000008</v>
          </cell>
          <cell r="C58">
            <v>4033.4200000000005</v>
          </cell>
        </row>
        <row r="59">
          <cell r="B59">
            <v>2962.0711999999994</v>
          </cell>
          <cell r="C59">
            <v>1154.67</v>
          </cell>
        </row>
        <row r="60">
          <cell r="B60">
            <v>-6.2</v>
          </cell>
          <cell r="C60">
            <v>-14.5</v>
          </cell>
        </row>
        <row r="62">
          <cell r="B62">
            <v>983.61950000000024</v>
          </cell>
          <cell r="C62">
            <v>2471.89</v>
          </cell>
        </row>
        <row r="63">
          <cell r="B63">
            <v>983.61950000000024</v>
          </cell>
          <cell r="C63">
            <v>2471.89</v>
          </cell>
        </row>
        <row r="64">
          <cell r="B64">
            <v>3760.9517000000001</v>
          </cell>
          <cell r="C64">
            <v>3924.97</v>
          </cell>
        </row>
        <row r="65">
          <cell r="B65">
            <v>2777.3321999999998</v>
          </cell>
          <cell r="C65">
            <v>1453.08</v>
          </cell>
        </row>
        <row r="67">
          <cell r="B67">
            <v>1576.7758950899997</v>
          </cell>
          <cell r="C67">
            <v>1898.0752159399997</v>
          </cell>
        </row>
        <row r="68">
          <cell r="B68">
            <v>1587.2758950899997</v>
          </cell>
          <cell r="C68">
            <v>1895.5752159399997</v>
          </cell>
        </row>
        <row r="69">
          <cell r="B69">
            <v>-79.5</v>
          </cell>
          <cell r="C69">
            <v>-162.49999999999997</v>
          </cell>
        </row>
        <row r="70">
          <cell r="B70">
            <v>69</v>
          </cell>
          <cell r="C70">
            <v>165</v>
          </cell>
        </row>
        <row r="72">
          <cell r="B72">
            <v>-1.0558630800000008</v>
          </cell>
          <cell r="C72">
            <v>0.52373072000001031</v>
          </cell>
        </row>
        <row r="74">
          <cell r="B74">
            <v>-1054.2042530799999</v>
          </cell>
          <cell r="C74">
            <v>-366.40672607000101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nsferencias Corrientes"/>
      <sheetName val="Gasto de Capital"/>
    </sheetNames>
    <sheetDataSet>
      <sheetData sheetId="0">
        <row r="7">
          <cell r="BC7">
            <v>5.42834284</v>
          </cell>
        </row>
        <row r="8">
          <cell r="BC8">
            <v>108.32032521999999</v>
          </cell>
        </row>
        <row r="9">
          <cell r="BC9">
            <v>25.693873314099999</v>
          </cell>
        </row>
        <row r="11">
          <cell r="BC11">
            <v>15.210112950000001</v>
          </cell>
        </row>
        <row r="12">
          <cell r="BC12">
            <v>2.0230640000000002</v>
          </cell>
        </row>
        <row r="13">
          <cell r="BC13">
            <v>38.47545246</v>
          </cell>
        </row>
        <row r="14">
          <cell r="BC14">
            <v>216.16827999999998</v>
          </cell>
        </row>
        <row r="15">
          <cell r="BC15">
            <v>257.02458899999999</v>
          </cell>
        </row>
        <row r="17">
          <cell r="BC17">
            <v>0</v>
          </cell>
        </row>
        <row r="18">
          <cell r="BC18">
            <v>43.373438999999991</v>
          </cell>
        </row>
        <row r="19">
          <cell r="BC19">
            <v>17.025649999999999</v>
          </cell>
        </row>
        <row r="20">
          <cell r="BC20">
            <v>1.65</v>
          </cell>
        </row>
        <row r="21">
          <cell r="BC21">
            <v>0</v>
          </cell>
        </row>
        <row r="22">
          <cell r="BC22">
            <v>17.619596999999999</v>
          </cell>
        </row>
        <row r="23">
          <cell r="BC23">
            <v>0</v>
          </cell>
        </row>
        <row r="25">
          <cell r="BC25">
            <v>7.5105065999999994</v>
          </cell>
        </row>
        <row r="26">
          <cell r="BC26">
            <v>8.91822655</v>
          </cell>
        </row>
        <row r="27">
          <cell r="BC27">
            <v>108.06490770000001</v>
          </cell>
        </row>
        <row r="28">
          <cell r="BC28">
            <v>11.464497779999999</v>
          </cell>
        </row>
        <row r="29">
          <cell r="BC29">
            <v>496.41942625999985</v>
          </cell>
        </row>
        <row r="30">
          <cell r="BC30">
            <v>20.5625</v>
          </cell>
        </row>
        <row r="31">
          <cell r="BC31">
            <v>16.758749999999999</v>
          </cell>
        </row>
        <row r="32">
          <cell r="BC32">
            <v>97.816841530000005</v>
          </cell>
        </row>
        <row r="33">
          <cell r="BC33">
            <v>5.8499999999999996E-2</v>
          </cell>
        </row>
        <row r="34">
          <cell r="BC34">
            <v>7.6024033900000001</v>
          </cell>
        </row>
        <row r="35">
          <cell r="BC35">
            <v>6.4108200000000004E-2</v>
          </cell>
        </row>
        <row r="36">
          <cell r="BC36">
            <v>0.89082863000000001</v>
          </cell>
        </row>
        <row r="37">
          <cell r="BC37">
            <v>4.6592362500000002</v>
          </cell>
        </row>
        <row r="38">
          <cell r="BC38">
            <v>457.63418354999993</v>
          </cell>
        </row>
        <row r="40">
          <cell r="BC40">
            <v>5.70577354</v>
          </cell>
        </row>
        <row r="41">
          <cell r="BC41">
            <v>132.61175</v>
          </cell>
        </row>
        <row r="42">
          <cell r="BC42">
            <v>42.718501950000004</v>
          </cell>
        </row>
        <row r="43">
          <cell r="BC43">
            <v>22.321038190000003</v>
          </cell>
        </row>
        <row r="44">
          <cell r="BC44">
            <v>9.4708475199999995</v>
          </cell>
        </row>
        <row r="45">
          <cell r="BC45">
            <v>27.75199589</v>
          </cell>
        </row>
        <row r="46">
          <cell r="BC46">
            <v>65.475817420000013</v>
          </cell>
        </row>
        <row r="47">
          <cell r="BC47">
            <v>43.768854990000001</v>
          </cell>
        </row>
        <row r="48">
          <cell r="BC48">
            <v>24.41054141</v>
          </cell>
        </row>
        <row r="49">
          <cell r="BC49">
            <v>17.559313510000003</v>
          </cell>
        </row>
        <row r="50">
          <cell r="BC50">
            <v>13.42994305</v>
          </cell>
        </row>
        <row r="51">
          <cell r="BC51">
            <v>31.455207999999999</v>
          </cell>
        </row>
        <row r="52">
          <cell r="BC52">
            <v>12.75</v>
          </cell>
        </row>
        <row r="53">
          <cell r="BC53">
            <v>16</v>
          </cell>
        </row>
        <row r="54">
          <cell r="BC54">
            <v>3.8419490000000001</v>
          </cell>
        </row>
        <row r="55">
          <cell r="BC55">
            <v>235.57783902000023</v>
          </cell>
        </row>
      </sheetData>
      <sheetData sheetId="1">
        <row r="6">
          <cell r="AS6">
            <v>1186.9918465238989</v>
          </cell>
        </row>
        <row r="9">
          <cell r="AS9">
            <v>0</v>
          </cell>
        </row>
        <row r="10">
          <cell r="AS10">
            <v>0</v>
          </cell>
        </row>
        <row r="11">
          <cell r="AS11">
            <v>0</v>
          </cell>
        </row>
        <row r="12">
          <cell r="AS12">
            <v>37.588260689999998</v>
          </cell>
        </row>
        <row r="13">
          <cell r="AS13">
            <v>0</v>
          </cell>
        </row>
        <row r="15">
          <cell r="AS15">
            <v>210.76525099999998</v>
          </cell>
        </row>
        <row r="16">
          <cell r="AS16">
            <v>0</v>
          </cell>
        </row>
        <row r="17">
          <cell r="AS17">
            <v>167.732708</v>
          </cell>
        </row>
        <row r="18">
          <cell r="AS18">
            <v>0</v>
          </cell>
        </row>
        <row r="19">
          <cell r="AS19">
            <v>0</v>
          </cell>
        </row>
        <row r="20">
          <cell r="AS20">
            <v>0</v>
          </cell>
        </row>
        <row r="21">
          <cell r="AS21">
            <v>0</v>
          </cell>
        </row>
        <row r="22">
          <cell r="AS22">
            <v>491.49010966000003</v>
          </cell>
        </row>
        <row r="24">
          <cell r="AS24">
            <v>9</v>
          </cell>
        </row>
        <row r="25">
          <cell r="AS25">
            <v>13.920502309999982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7"/>
  <sheetViews>
    <sheetView tabSelected="1" topLeftCell="A24" workbookViewId="0">
      <selection activeCell="A54" sqref="A54:E54"/>
    </sheetView>
  </sheetViews>
  <sheetFormatPr baseColWidth="10" defaultRowHeight="15" x14ac:dyDescent="0.25"/>
  <cols>
    <col min="1" max="1" width="47" customWidth="1"/>
    <col min="5" max="5" width="12" style="149" bestFit="1" customWidth="1"/>
    <col min="6" max="6" width="20.5703125" customWidth="1"/>
  </cols>
  <sheetData>
    <row r="1" spans="1:7" ht="15.75" x14ac:dyDescent="0.25">
      <c r="A1" s="1" t="s">
        <v>0</v>
      </c>
      <c r="B1" s="164"/>
      <c r="C1" s="164"/>
      <c r="D1" s="165" t="s">
        <v>27</v>
      </c>
      <c r="E1" s="165"/>
    </row>
    <row r="2" spans="1:7" x14ac:dyDescent="0.25">
      <c r="A2" s="166" t="s">
        <v>28</v>
      </c>
      <c r="B2" s="166"/>
      <c r="C2" s="166"/>
      <c r="D2" s="166"/>
      <c r="E2" s="166"/>
      <c r="G2" s="133" t="s">
        <v>141</v>
      </c>
    </row>
    <row r="3" spans="1:7" x14ac:dyDescent="0.25">
      <c r="A3" s="167" t="s">
        <v>29</v>
      </c>
      <c r="B3" s="167"/>
      <c r="C3" s="167"/>
      <c r="D3" s="167"/>
      <c r="E3" s="167"/>
    </row>
    <row r="4" spans="1:7" x14ac:dyDescent="0.25">
      <c r="A4" s="168" t="s">
        <v>30</v>
      </c>
      <c r="B4" s="168"/>
      <c r="C4" s="168"/>
      <c r="D4" s="168"/>
      <c r="E4" s="168"/>
    </row>
    <row r="5" spans="1:7" x14ac:dyDescent="0.25">
      <c r="A5" s="41" t="s">
        <v>0</v>
      </c>
      <c r="B5" s="3" t="str">
        <f>+[1]_SPNF!H6</f>
        <v>Septiembre</v>
      </c>
      <c r="C5" s="3" t="str">
        <f>+[1]_SPNF!I6</f>
        <v>Septiembre</v>
      </c>
      <c r="D5" s="161" t="str">
        <f>+[2]_SPNF!J6</f>
        <v>Diferencia</v>
      </c>
      <c r="E5" s="161">
        <f>+[2]_SPNF!K6</f>
        <v>0</v>
      </c>
    </row>
    <row r="6" spans="1:7" x14ac:dyDescent="0.25">
      <c r="A6" s="163" t="s">
        <v>5</v>
      </c>
      <c r="B6" s="4">
        <f>+[1]_SPNF!H7</f>
        <v>2025</v>
      </c>
      <c r="C6" s="4">
        <f>+[1]_SPNF!I7</f>
        <v>2024</v>
      </c>
      <c r="D6" s="162">
        <f>+[2]_SPNF!J7</f>
        <v>0</v>
      </c>
      <c r="E6" s="162">
        <f>+[2]_SPNF!K7</f>
        <v>0</v>
      </c>
    </row>
    <row r="7" spans="1:7" x14ac:dyDescent="0.25">
      <c r="A7" s="163"/>
      <c r="B7" s="5" t="str">
        <f>+[1]_SPNF!H8</f>
        <v>Preliminar</v>
      </c>
      <c r="C7" s="5" t="str">
        <f>+[1]_SPNF!I8</f>
        <v>Preliminar</v>
      </c>
      <c r="D7" s="6" t="str">
        <f>+[2]_SPNF!J8</f>
        <v>Absoluta</v>
      </c>
      <c r="E7" s="140" t="str">
        <f>+[2]_SPNF!K8</f>
        <v>Porcentual</v>
      </c>
    </row>
    <row r="8" spans="1:7" x14ac:dyDescent="0.25">
      <c r="A8" s="42"/>
      <c r="B8" s="43" t="str">
        <f>+[1]_SPNF!H9</f>
        <v>1</v>
      </c>
      <c r="C8" s="43" t="str">
        <f>+[1]_SPNF!I9</f>
        <v>2</v>
      </c>
      <c r="D8" s="9" t="str">
        <f>+[2]_SPNF!J9</f>
        <v>3= (1-2)</v>
      </c>
      <c r="E8" s="141" t="str">
        <f>+[2]_SPNF!K9</f>
        <v>4=3/2</v>
      </c>
    </row>
    <row r="9" spans="1:7" x14ac:dyDescent="0.25">
      <c r="A9" s="44"/>
      <c r="B9" s="45"/>
      <c r="C9" s="45"/>
      <c r="D9" s="45"/>
      <c r="E9" s="46"/>
    </row>
    <row r="10" spans="1:7" x14ac:dyDescent="0.25">
      <c r="A10" s="47" t="s">
        <v>6</v>
      </c>
      <c r="B10" s="48">
        <f>+[3]_SPNF!H11</f>
        <v>9833.1682717340027</v>
      </c>
      <c r="C10" s="48">
        <f>+[3]_SPNF!I11</f>
        <v>9323.7075061700016</v>
      </c>
      <c r="D10" s="48">
        <f>+[3]_SPNF!J11</f>
        <v>509.46076556400112</v>
      </c>
      <c r="E10" s="49">
        <f>+[3]_SPNF!K11</f>
        <v>5.4641435848010393E-2</v>
      </c>
    </row>
    <row r="11" spans="1:7" x14ac:dyDescent="0.25">
      <c r="A11" s="50"/>
      <c r="B11" s="51"/>
      <c r="C11" s="51"/>
      <c r="D11" s="51" t="str">
        <f>+[2]_SPNF!J12</f>
        <v xml:space="preserve"> </v>
      </c>
      <c r="E11" s="52" t="str">
        <f>+[2]_SPNF!K12</f>
        <v xml:space="preserve"> </v>
      </c>
    </row>
    <row r="12" spans="1:7" x14ac:dyDescent="0.25">
      <c r="A12" s="53" t="s">
        <v>31</v>
      </c>
      <c r="B12" s="51">
        <f>+[3]_SPNF!H13</f>
        <v>9504.9332710740018</v>
      </c>
      <c r="C12" s="51">
        <f>+[3]_SPNF!I13</f>
        <v>8972.8307458600011</v>
      </c>
      <c r="D12" s="51">
        <f>+[3]_SPNF!J13</f>
        <v>532.10252521400071</v>
      </c>
      <c r="E12" s="52">
        <f>+[3]_SPNF!K13</f>
        <v>5.93015225946961E-2</v>
      </c>
    </row>
    <row r="13" spans="1:7" x14ac:dyDescent="0.25">
      <c r="A13" s="54" t="s">
        <v>32</v>
      </c>
      <c r="B13" s="15">
        <f>+[3]_SPNF!H14</f>
        <v>5787.1440058500011</v>
      </c>
      <c r="C13" s="15">
        <f>+[3]_SPNF!I14</f>
        <v>5287.4352328500008</v>
      </c>
      <c r="D13" s="51">
        <f>+[3]_SPNF!J14</f>
        <v>499.70877300000029</v>
      </c>
      <c r="E13" s="52">
        <f>+[3]_SPNF!K14</f>
        <v>9.4508727009153429E-2</v>
      </c>
    </row>
    <row r="14" spans="1:7" x14ac:dyDescent="0.25">
      <c r="A14" s="54" t="s">
        <v>72</v>
      </c>
      <c r="B14" s="15">
        <f>+[3]_SPNF!H15</f>
        <v>3560.7942388839997</v>
      </c>
      <c r="C14" s="15">
        <f>+[3]_SPNF!I15</f>
        <v>3528.3319787199998</v>
      </c>
      <c r="D14" s="51">
        <f>+[3]_SPNF!J15</f>
        <v>32.462260163999872</v>
      </c>
      <c r="E14" s="52">
        <f>+[3]_SPNF!K15</f>
        <v>9.2004551611882205E-3</v>
      </c>
    </row>
    <row r="15" spans="1:7" x14ac:dyDescent="0.25">
      <c r="A15" s="54" t="s">
        <v>34</v>
      </c>
      <c r="B15" s="15">
        <f>+[3]_SPNF!H16</f>
        <v>156.99502634000001</v>
      </c>
      <c r="C15" s="15">
        <f>+[3]_SPNF!I16</f>
        <v>157.06353429000001</v>
      </c>
      <c r="D15" s="51">
        <f>+[3]_SPNF!J16</f>
        <v>-6.8507949999997209E-2</v>
      </c>
      <c r="E15" s="52">
        <f>+[3]_SPNF!K16</f>
        <v>-4.3617985746777509E-4</v>
      </c>
    </row>
    <row r="16" spans="1:7" x14ac:dyDescent="0.25">
      <c r="A16" s="44"/>
      <c r="B16" s="15"/>
      <c r="C16" s="15"/>
      <c r="D16" s="51"/>
      <c r="E16" s="52"/>
    </row>
    <row r="17" spans="1:7" x14ac:dyDescent="0.25">
      <c r="A17" s="53" t="s">
        <v>35</v>
      </c>
      <c r="B17" s="15">
        <f>+[1]_SPNF!H18</f>
        <v>110.23427092000003</v>
      </c>
      <c r="C17" s="15">
        <f>+[1]_SPNF!I18</f>
        <v>82.96381402999998</v>
      </c>
      <c r="D17" s="51">
        <f>+[1]_SPNF!J18</f>
        <v>27.270456890000048</v>
      </c>
      <c r="E17" s="52">
        <f>+[1]_SPNF!K18</f>
        <v>0.32870302804713103</v>
      </c>
    </row>
    <row r="18" spans="1:7" x14ac:dyDescent="0.25">
      <c r="A18" s="44"/>
      <c r="B18" s="15"/>
      <c r="C18" s="15"/>
      <c r="D18" s="51"/>
      <c r="E18" s="52" t="str">
        <f>+[2]_SPNF!K19</f>
        <v xml:space="preserve"> </v>
      </c>
    </row>
    <row r="19" spans="1:7" x14ac:dyDescent="0.25">
      <c r="A19" s="53" t="s">
        <v>36</v>
      </c>
      <c r="B19" s="15">
        <f>+[3]_SPNF!H20</f>
        <v>211.45168296000017</v>
      </c>
      <c r="C19" s="15">
        <f>+[3]_SPNF!I20</f>
        <v>277.23499041000014</v>
      </c>
      <c r="D19" s="51">
        <f>+[3]_SPNF!J20</f>
        <v>-65.783307449999967</v>
      </c>
      <c r="E19" s="52">
        <f>+[3]_SPNF!K20</f>
        <v>-0.23728356710209514</v>
      </c>
    </row>
    <row r="20" spans="1:7" x14ac:dyDescent="0.25">
      <c r="A20" s="55"/>
      <c r="B20" s="15"/>
      <c r="C20" s="15"/>
      <c r="D20" s="51"/>
      <c r="E20" s="52"/>
    </row>
    <row r="21" spans="1:7" x14ac:dyDescent="0.25">
      <c r="A21" s="53" t="s">
        <v>13</v>
      </c>
      <c r="B21" s="56">
        <f>+[3]_SPNF!H22</f>
        <v>6.6444925600000007</v>
      </c>
      <c r="C21" s="15">
        <f>+[3]_SPNF!I22</f>
        <v>5.2627503600000001</v>
      </c>
      <c r="D21" s="51">
        <f>+[3]_SPNF!J22</f>
        <v>1.3817422000000006</v>
      </c>
      <c r="E21" s="52">
        <f>+[3]_SPNF!K22</f>
        <v>0.26255134777094019</v>
      </c>
    </row>
    <row r="22" spans="1:7" x14ac:dyDescent="0.25">
      <c r="A22" s="55"/>
      <c r="B22" s="15"/>
      <c r="C22" s="15"/>
      <c r="D22" s="51"/>
      <c r="E22" s="52"/>
    </row>
    <row r="23" spans="1:7" x14ac:dyDescent="0.25">
      <c r="A23" s="53" t="s">
        <v>75</v>
      </c>
      <c r="B23" s="15">
        <f>+[3]_SPNF!H24</f>
        <v>-9.5445780000005698E-2</v>
      </c>
      <c r="C23" s="15">
        <f>+[3]_SPNF!I24</f>
        <v>-14.58479449</v>
      </c>
      <c r="D23" s="51">
        <f>+[3]_SPNF!J24</f>
        <v>14.489348709999994</v>
      </c>
      <c r="E23" s="52">
        <f>+[3]_SPNF!K24</f>
        <v>-0.99345580220102192</v>
      </c>
    </row>
    <row r="24" spans="1:7" x14ac:dyDescent="0.25">
      <c r="A24" s="44"/>
      <c r="B24" s="51"/>
      <c r="C24" s="51"/>
      <c r="D24" s="51"/>
      <c r="E24" s="52"/>
    </row>
    <row r="25" spans="1:7" x14ac:dyDescent="0.25">
      <c r="A25" s="53" t="s">
        <v>14</v>
      </c>
      <c r="B25" s="15">
        <f>+[3]_SPNF!H26</f>
        <v>0</v>
      </c>
      <c r="C25" s="15">
        <f>+[3]_SPNF!I26</f>
        <v>0</v>
      </c>
      <c r="D25" s="15">
        <f>+[3]_SPNF!J26</f>
        <v>0</v>
      </c>
      <c r="E25" s="52" t="str">
        <f>+[3]_SPNF!K26</f>
        <v>...</v>
      </c>
    </row>
    <row r="26" spans="1:7" x14ac:dyDescent="0.25">
      <c r="A26" s="57"/>
      <c r="B26" s="58"/>
      <c r="C26" s="58"/>
      <c r="D26" s="58"/>
      <c r="E26" s="59"/>
    </row>
    <row r="27" spans="1:7" x14ac:dyDescent="0.25">
      <c r="A27" s="47" t="s">
        <v>15</v>
      </c>
      <c r="B27" s="48">
        <f>+[3]_SPNF!H28</f>
        <v>13964.992478890003</v>
      </c>
      <c r="C27" s="48">
        <f>+[3]_SPNF!I28</f>
        <v>14733.712158867998</v>
      </c>
      <c r="D27" s="48">
        <f>+[3]_SPNF!J28</f>
        <v>-768.71967997799584</v>
      </c>
      <c r="E27" s="49">
        <f>+[3]_SPNF!K28</f>
        <v>-5.2174202379494369E-2</v>
      </c>
      <c r="F27" s="150"/>
      <c r="G27" s="150"/>
    </row>
    <row r="28" spans="1:7" x14ac:dyDescent="0.25">
      <c r="A28" s="60" t="s">
        <v>37</v>
      </c>
      <c r="B28" s="48">
        <f>+[3]_SPNF!H29</f>
        <v>11361.394536216103</v>
      </c>
      <c r="C28" s="48">
        <f>+[3]_SPNF!I29</f>
        <v>11153.995010221715</v>
      </c>
      <c r="D28" s="48">
        <f>+[3]_SPNF!J29</f>
        <v>207.39952599438766</v>
      </c>
      <c r="E28" s="49">
        <f>+[3]_SPNF!K29</f>
        <v>1.859419210823773E-2</v>
      </c>
    </row>
    <row r="29" spans="1:7" x14ac:dyDescent="0.25">
      <c r="A29" s="54" t="s">
        <v>38</v>
      </c>
      <c r="B29" s="51">
        <f>+[3]_SPNF!H30</f>
        <v>9033.0358321241019</v>
      </c>
      <c r="C29" s="51">
        <f>+[3]_SPNF!I30</f>
        <v>9034.4860628937149</v>
      </c>
      <c r="D29" s="51">
        <f>+[3]_SPNF!J30</f>
        <v>-1.4502307696129719</v>
      </c>
      <c r="E29" s="52">
        <f>+[3]_SPNF!K30</f>
        <v>-1.6052166769832483E-4</v>
      </c>
    </row>
    <row r="30" spans="1:7" x14ac:dyDescent="0.25">
      <c r="A30" s="61" t="s">
        <v>46</v>
      </c>
      <c r="B30" s="15">
        <f>+[3]_SPNF!H31</f>
        <v>5329.4069572041008</v>
      </c>
      <c r="C30" s="15">
        <f>+[3]_SPNF!I31</f>
        <v>5647.5013877837155</v>
      </c>
      <c r="D30" s="51">
        <f>+[3]_SPNF!J31</f>
        <v>-318.09443057961471</v>
      </c>
      <c r="E30" s="52">
        <f>+[3]_SPNF!K31</f>
        <v>-5.6324807864181245E-2</v>
      </c>
    </row>
    <row r="31" spans="1:7" x14ac:dyDescent="0.25">
      <c r="A31" s="61" t="s">
        <v>33</v>
      </c>
      <c r="B31" s="15">
        <f>+[3]_SPNF!H32</f>
        <v>3412.7690460000003</v>
      </c>
      <c r="C31" s="15">
        <f>+[3]_SPNF!I32</f>
        <v>3118.5389003700002</v>
      </c>
      <c r="D31" s="51">
        <f>+[3]_SPNF!J32</f>
        <v>294.23014563000015</v>
      </c>
      <c r="E31" s="52">
        <f>+[3]_SPNF!K32</f>
        <v>9.4348717469931551E-2</v>
      </c>
    </row>
    <row r="32" spans="1:7" x14ac:dyDescent="0.25">
      <c r="A32" s="61" t="s">
        <v>34</v>
      </c>
      <c r="B32" s="15">
        <f>+[3]_SPNF!H33</f>
        <v>290.85982891999998</v>
      </c>
      <c r="C32" s="15">
        <f>+[3]_SPNF!I33</f>
        <v>268.44577473999999</v>
      </c>
      <c r="D32" s="51">
        <f>+[3]_SPNF!J33</f>
        <v>22.414054179999994</v>
      </c>
      <c r="E32" s="52">
        <f>+[3]_SPNF!K33</f>
        <v>8.349564898798971E-2</v>
      </c>
    </row>
    <row r="33" spans="1:7" x14ac:dyDescent="0.25">
      <c r="A33" s="62"/>
      <c r="B33" s="63"/>
      <c r="C33" s="63"/>
      <c r="D33" s="58"/>
      <c r="E33" s="59"/>
    </row>
    <row r="34" spans="1:7" x14ac:dyDescent="0.25">
      <c r="A34" s="54" t="s">
        <v>39</v>
      </c>
      <c r="B34" s="15">
        <f>+[3]_SPNF!H35</f>
        <v>2328.3587040920002</v>
      </c>
      <c r="C34" s="15">
        <f>+[3]_SPNF!I35</f>
        <v>2119.508947328</v>
      </c>
      <c r="D34" s="51">
        <f>+[3]_SPNF!J35</f>
        <v>208.84975676400018</v>
      </c>
      <c r="E34" s="52">
        <f>+[3]_SPNF!K35</f>
        <v>9.8536860166261939E-2</v>
      </c>
    </row>
    <row r="35" spans="1:7" x14ac:dyDescent="0.25">
      <c r="A35" s="61" t="s">
        <v>40</v>
      </c>
      <c r="B35" s="15">
        <f>+[3]_SPNF!H36</f>
        <v>2061.5607440220001</v>
      </c>
      <c r="C35" s="15">
        <f>+[3]_SPNF!I36</f>
        <v>1932.9058636379998</v>
      </c>
      <c r="D35" s="51">
        <f>+[3]_SPNF!J36</f>
        <v>128.65488038400031</v>
      </c>
      <c r="E35" s="52">
        <f>+[3]_SPNF!K36</f>
        <v>6.6560344610809855E-2</v>
      </c>
    </row>
    <row r="36" spans="1:7" x14ac:dyDescent="0.25">
      <c r="A36" s="61" t="s">
        <v>41</v>
      </c>
      <c r="B36" s="15">
        <f>+[3]_SPNF!H37</f>
        <v>266.79796006999999</v>
      </c>
      <c r="C36" s="15">
        <f>+[3]_SPNF!I37</f>
        <v>186.60308369000001</v>
      </c>
      <c r="D36" s="51">
        <f>+[3]_SPNF!J37</f>
        <v>80.194876379999982</v>
      </c>
      <c r="E36" s="52">
        <f>+[3]_SPNF!K37</f>
        <v>0.4297617959691713</v>
      </c>
    </row>
    <row r="37" spans="1:7" x14ac:dyDescent="0.25">
      <c r="A37" s="62"/>
      <c r="B37" s="63"/>
      <c r="C37" s="63"/>
      <c r="D37" s="58"/>
      <c r="E37" s="59"/>
    </row>
    <row r="38" spans="1:7" x14ac:dyDescent="0.25">
      <c r="A38" s="60" t="s">
        <v>42</v>
      </c>
      <c r="B38" s="13">
        <f>+[3]_SPNF!H39</f>
        <v>2603.5979426738991</v>
      </c>
      <c r="C38" s="13">
        <f>+[3]_SPNF!I39</f>
        <v>3579.7171486462839</v>
      </c>
      <c r="D38" s="48">
        <f>+[3]_SPNF!J39</f>
        <v>-976.11920597238486</v>
      </c>
      <c r="E38" s="142">
        <f>+[3]_SPNF!K39</f>
        <v>-0.27268054023249211</v>
      </c>
    </row>
    <row r="39" spans="1:7" x14ac:dyDescent="0.25">
      <c r="A39" s="64" t="s">
        <v>43</v>
      </c>
      <c r="B39" s="29">
        <f>+[3]_SPNF!H40</f>
        <v>2.8745723829224686E-2</v>
      </c>
      <c r="C39" s="29">
        <f>+[3]_SPNF!I40</f>
        <v>4.1498963007895677E-2</v>
      </c>
      <c r="D39" s="29">
        <f>+[3]_SPNF!J40</f>
        <v>-1.2753239178670991E-2</v>
      </c>
      <c r="E39" s="65"/>
    </row>
    <row r="40" spans="1:7" x14ac:dyDescent="0.25">
      <c r="A40" s="66" t="s">
        <v>44</v>
      </c>
      <c r="B40" s="67">
        <f>+[3]_SPNF!H41</f>
        <v>-1856.4612651421012</v>
      </c>
      <c r="C40" s="67">
        <f>+[3]_SPNF!I41</f>
        <v>-2181.1642643617142</v>
      </c>
      <c r="D40" s="67">
        <f>+[3]_SPNF!J41</f>
        <v>324.70299921961305</v>
      </c>
      <c r="E40" s="143">
        <f>+[3]_SPNF!K41</f>
        <v>-0.14886682517450497</v>
      </c>
    </row>
    <row r="41" spans="1:7" x14ac:dyDescent="0.25">
      <c r="A41" s="64" t="s">
        <v>43</v>
      </c>
      <c r="B41" s="29">
        <f>+[3]_SPNF!H42</f>
        <v>-2.0496760253475098E-2</v>
      </c>
      <c r="C41" s="29">
        <f>+[3]_SPNF!I42</f>
        <v>-2.5285812080186439E-2</v>
      </c>
      <c r="D41" s="29">
        <f>+[3]_SPNF!J42</f>
        <v>4.7890518267113408E-3</v>
      </c>
      <c r="E41" s="69"/>
    </row>
    <row r="42" spans="1:7" x14ac:dyDescent="0.25">
      <c r="A42" s="70" t="s">
        <v>45</v>
      </c>
      <c r="B42" s="67">
        <f>+[3]_SPNF!H43</f>
        <v>-1534.7753112621003</v>
      </c>
      <c r="C42" s="67">
        <f>+[3]_SPNF!I43</f>
        <v>-1820.9654599217133</v>
      </c>
      <c r="D42" s="67">
        <f>+[3]_SPNF!J43</f>
        <v>286.19014865961299</v>
      </c>
      <c r="E42" s="68">
        <f>+[3]_SPNF!K43</f>
        <v>-0.15716396327029555</v>
      </c>
    </row>
    <row r="43" spans="1:7" x14ac:dyDescent="0.25">
      <c r="A43" s="64" t="s">
        <v>21</v>
      </c>
      <c r="B43" s="29">
        <f>+[3]_SPNF!H44</f>
        <v>-1.6945099899773008E-2</v>
      </c>
      <c r="C43" s="29">
        <f>+[3]_SPNF!I44</f>
        <v>-2.1110097564139667E-2</v>
      </c>
      <c r="D43" s="29">
        <f>+[3]_SPNF!J44</f>
        <v>4.1649976643666591E-3</v>
      </c>
      <c r="E43" s="59" t="str">
        <f>+[2]_SPNF!K44</f>
        <v xml:space="preserve"> </v>
      </c>
    </row>
    <row r="44" spans="1:7" x14ac:dyDescent="0.25">
      <c r="A44" s="70" t="s">
        <v>47</v>
      </c>
      <c r="B44" s="67">
        <f>+[3]_SPNF!H45</f>
        <v>-1528.2262644821003</v>
      </c>
      <c r="C44" s="67">
        <f>+[3]_SPNF!I45</f>
        <v>-1830.2875040517138</v>
      </c>
      <c r="D44" s="67">
        <f>+[3]_SPNF!J45</f>
        <v>302.06123956961346</v>
      </c>
      <c r="E44" s="68">
        <f>+[3]_SPNF!K45</f>
        <v>-0.16503485867708731</v>
      </c>
    </row>
    <row r="45" spans="1:7" x14ac:dyDescent="0.25">
      <c r="A45" s="64" t="s">
        <v>21</v>
      </c>
      <c r="B45" s="29">
        <f>+[3]_SPNF!H46</f>
        <v>-1.6872793386160843E-2</v>
      </c>
      <c r="C45" s="29">
        <f>+[3]_SPNF!I46</f>
        <v>-2.1218166204326826E-2</v>
      </c>
      <c r="D45" s="29">
        <f>+[3]_SPNF!J46</f>
        <v>4.345372818165983E-3</v>
      </c>
      <c r="E45" s="59" t="str">
        <f>+[2]_SPNF!K46</f>
        <v xml:space="preserve"> </v>
      </c>
    </row>
    <row r="46" spans="1:7" x14ac:dyDescent="0.25">
      <c r="A46" s="66" t="s">
        <v>24</v>
      </c>
      <c r="B46" s="67">
        <f>+[3]_SPNF!H47</f>
        <v>-1803.4655030639997</v>
      </c>
      <c r="C46" s="67">
        <f>+[3]_SPNF!I47</f>
        <v>-3290.4957053699968</v>
      </c>
      <c r="D46" s="67">
        <f>+[3]_SPNF!J47</f>
        <v>1487.0302023059971</v>
      </c>
      <c r="E46" s="68">
        <f>+[3]_SPNF!K47</f>
        <v>-0.45191677347556036</v>
      </c>
    </row>
    <row r="47" spans="1:7" x14ac:dyDescent="0.25">
      <c r="A47" s="64" t="s">
        <v>21</v>
      </c>
      <c r="B47" s="29">
        <f>+[3]_SPNF!H48</f>
        <v>-1.9911646278752922E-2</v>
      </c>
      <c r="C47" s="29">
        <f>+[3]_SPNF!I48</f>
        <v>-3.8146075202178484E-2</v>
      </c>
      <c r="D47" s="29">
        <f>+[3]_SPNF!J48</f>
        <v>1.8234428923425562E-2</v>
      </c>
      <c r="E47" s="59" t="str">
        <f>+[2]_SPNF!K48</f>
        <v xml:space="preserve"> </v>
      </c>
    </row>
    <row r="48" spans="1:7" x14ac:dyDescent="0.25">
      <c r="A48" s="132" t="s">
        <v>140</v>
      </c>
      <c r="B48" s="31">
        <f>+[3]_SPNF!H49</f>
        <v>-4131.8242071559998</v>
      </c>
      <c r="C48" s="31">
        <f>+[3]_SPNF!I49</f>
        <v>-5410.0046526979968</v>
      </c>
      <c r="D48" s="31">
        <f>+[3]_SPNF!J49</f>
        <v>1278.180445541997</v>
      </c>
      <c r="E48" s="32">
        <f>+[3]_SPNF!K49</f>
        <v>-0.23626235606000115</v>
      </c>
      <c r="F48" s="153"/>
      <c r="G48" s="153"/>
    </row>
    <row r="49" spans="1:7" x14ac:dyDescent="0.25">
      <c r="A49" s="71" t="s">
        <v>21</v>
      </c>
      <c r="B49" s="35">
        <f>+[3]_SPNF!H50</f>
        <v>-4.5618517215385533E-2</v>
      </c>
      <c r="C49" s="35">
        <f>+[3]_SPNF!I50</f>
        <v>-6.27171292122225E-2</v>
      </c>
      <c r="D49" s="35">
        <f>+[3]_SPNF!J50</f>
        <v>1.7098611996836967E-2</v>
      </c>
      <c r="E49" s="144" t="str">
        <f>+[2]_SPNF!K50</f>
        <v xml:space="preserve"> </v>
      </c>
      <c r="F49" s="152"/>
      <c r="G49" s="152"/>
    </row>
    <row r="50" spans="1:7" x14ac:dyDescent="0.25">
      <c r="A50" s="37" t="s">
        <v>139</v>
      </c>
      <c r="B50" s="38">
        <f>+[3]_SPNF!H51</f>
        <v>90573.4</v>
      </c>
      <c r="C50" s="38">
        <f>+[3]_SPNF!I51</f>
        <v>86260.4</v>
      </c>
      <c r="D50" s="72"/>
      <c r="E50" s="59"/>
    </row>
    <row r="51" spans="1:7" x14ac:dyDescent="0.25">
      <c r="A51" s="155" t="s">
        <v>48</v>
      </c>
      <c r="B51" s="155"/>
      <c r="C51" s="155"/>
      <c r="D51" s="155"/>
      <c r="E51" s="155"/>
    </row>
    <row r="52" spans="1:7" ht="7.5" customHeight="1" x14ac:dyDescent="0.25">
      <c r="A52" s="100"/>
      <c r="B52" s="74"/>
      <c r="C52" s="74"/>
      <c r="D52" s="74"/>
      <c r="E52" s="145"/>
    </row>
    <row r="53" spans="1:7" x14ac:dyDescent="0.25">
      <c r="A53" s="157" t="s">
        <v>76</v>
      </c>
      <c r="B53" s="157"/>
      <c r="C53" s="157"/>
      <c r="D53" s="157"/>
      <c r="E53" s="157"/>
      <c r="F53" s="102"/>
    </row>
    <row r="54" spans="1:7" ht="13.9" customHeight="1" x14ac:dyDescent="0.25">
      <c r="A54" s="157" t="s">
        <v>73</v>
      </c>
      <c r="B54" s="157"/>
      <c r="C54" s="157"/>
      <c r="D54" s="157"/>
      <c r="E54" s="157"/>
    </row>
    <row r="55" spans="1:7" x14ac:dyDescent="0.25">
      <c r="A55" s="157" t="s">
        <v>74</v>
      </c>
      <c r="B55" s="157"/>
      <c r="C55" s="157"/>
      <c r="D55" s="157"/>
      <c r="E55" s="157"/>
    </row>
    <row r="56" spans="1:7" x14ac:dyDescent="0.25">
      <c r="A56" s="101"/>
      <c r="B56" s="101"/>
      <c r="C56" s="101"/>
      <c r="D56" s="101"/>
      <c r="E56" s="146"/>
    </row>
    <row r="57" spans="1:7" x14ac:dyDescent="0.25">
      <c r="A57" s="158"/>
      <c r="B57" s="158"/>
      <c r="C57" s="158"/>
      <c r="D57" s="158"/>
      <c r="E57" s="158"/>
    </row>
    <row r="58" spans="1:7" x14ac:dyDescent="0.25">
      <c r="A58" s="159" t="s">
        <v>49</v>
      </c>
      <c r="B58" s="159"/>
      <c r="C58" s="159"/>
      <c r="D58" s="75"/>
      <c r="E58" s="147"/>
    </row>
    <row r="59" spans="1:7" x14ac:dyDescent="0.25">
      <c r="A59" s="160" t="s">
        <v>50</v>
      </c>
      <c r="B59" s="160"/>
      <c r="C59" s="160"/>
      <c r="D59" s="75"/>
      <c r="E59" s="147"/>
    </row>
    <row r="60" spans="1:7" x14ac:dyDescent="0.25">
      <c r="A60" s="154" t="s">
        <v>51</v>
      </c>
      <c r="B60" s="154"/>
      <c r="C60" s="154"/>
      <c r="D60" s="75"/>
      <c r="E60" s="147"/>
    </row>
    <row r="61" spans="1:7" x14ac:dyDescent="0.25">
      <c r="A61" s="76"/>
      <c r="B61" s="77">
        <v>2025</v>
      </c>
      <c r="C61" s="77">
        <v>2024</v>
      </c>
      <c r="D61" s="75"/>
      <c r="E61" s="147"/>
    </row>
    <row r="62" spans="1:7" x14ac:dyDescent="0.25">
      <c r="A62" s="30" t="s">
        <v>52</v>
      </c>
      <c r="B62" s="78">
        <f>+[3]_SPNF!H61</f>
        <v>4131.8242071560016</v>
      </c>
      <c r="C62" s="78">
        <f>+[3]_SPNF!I61</f>
        <v>5410.0050868179987</v>
      </c>
      <c r="D62" s="75"/>
      <c r="E62" s="148"/>
    </row>
    <row r="63" spans="1:7" x14ac:dyDescent="0.25">
      <c r="A63" s="79" t="s">
        <v>21</v>
      </c>
      <c r="B63" s="80">
        <f>+[3]_SPNF!H62</f>
        <v>4.5618517215385554E-2</v>
      </c>
      <c r="C63" s="80">
        <f>+[3]_SPNF!I62</f>
        <v>6.2717134244891046E-2</v>
      </c>
      <c r="D63" s="75"/>
      <c r="E63" s="147"/>
    </row>
    <row r="64" spans="1:7" x14ac:dyDescent="0.25">
      <c r="A64" s="81"/>
      <c r="B64" s="81"/>
      <c r="C64" s="82"/>
      <c r="D64" s="75"/>
      <c r="E64" s="147"/>
    </row>
    <row r="65" spans="1:5" x14ac:dyDescent="0.25">
      <c r="A65" s="83" t="s">
        <v>53</v>
      </c>
      <c r="B65" s="84">
        <f>+[3]_SPNF!H64</f>
        <v>3770.2400000000016</v>
      </c>
      <c r="C65" s="84">
        <f>+[3]_SPNF!I64</f>
        <v>2864.2500000000005</v>
      </c>
      <c r="D65" s="75"/>
      <c r="E65" s="147"/>
    </row>
    <row r="66" spans="1:5" x14ac:dyDescent="0.25">
      <c r="A66" s="85" t="s">
        <v>54</v>
      </c>
      <c r="B66" s="82">
        <f>+[3]_SPNF!H65</f>
        <v>3776.4400000000014</v>
      </c>
      <c r="C66" s="82">
        <f>+[3]_SPNF!I65</f>
        <v>2878.7500000000005</v>
      </c>
      <c r="D66" s="75"/>
      <c r="E66" s="147"/>
    </row>
    <row r="67" spans="1:5" x14ac:dyDescent="0.25">
      <c r="A67" s="86" t="s">
        <v>55</v>
      </c>
      <c r="B67" s="87">
        <f>+[3]_SPNF!H66</f>
        <v>6738.5112000000008</v>
      </c>
      <c r="C67" s="87">
        <f>+[3]_SPNF!I66</f>
        <v>4033.4200000000005</v>
      </c>
      <c r="D67" s="75"/>
      <c r="E67" s="147"/>
    </row>
    <row r="68" spans="1:5" x14ac:dyDescent="0.25">
      <c r="A68" s="86" t="s">
        <v>56</v>
      </c>
      <c r="B68" s="87">
        <f>+[3]_SPNF!H67</f>
        <v>2962.0711999999994</v>
      </c>
      <c r="C68" s="87">
        <f>+[3]_SPNF!I67</f>
        <v>1154.67</v>
      </c>
      <c r="D68" s="75"/>
      <c r="E68" s="147"/>
    </row>
    <row r="69" spans="1:5" x14ac:dyDescent="0.25">
      <c r="A69" s="88" t="s">
        <v>57</v>
      </c>
      <c r="B69" s="87">
        <f>+[3]_SPNF!H68</f>
        <v>-6.2</v>
      </c>
      <c r="C69" s="87">
        <f>+[3]_SPNF!I68</f>
        <v>-14.5</v>
      </c>
      <c r="D69" s="75"/>
      <c r="E69" s="147"/>
    </row>
    <row r="70" spans="1:5" x14ac:dyDescent="0.25">
      <c r="A70" s="81"/>
      <c r="B70" s="81"/>
      <c r="C70" s="87"/>
      <c r="D70" s="75"/>
      <c r="E70" s="147"/>
    </row>
    <row r="71" spans="1:5" x14ac:dyDescent="0.25">
      <c r="A71" s="83" t="s">
        <v>58</v>
      </c>
      <c r="B71" s="84">
        <f>+[3]_SPNF!H70</f>
        <v>983.61950000000024</v>
      </c>
      <c r="C71" s="84">
        <f>+[3]_SPNF!I70</f>
        <v>2471.89</v>
      </c>
      <c r="D71" s="75"/>
      <c r="E71" s="147"/>
    </row>
    <row r="72" spans="1:5" x14ac:dyDescent="0.25">
      <c r="A72" s="86" t="s">
        <v>54</v>
      </c>
      <c r="B72" s="82">
        <f>+[3]_SPNF!H71</f>
        <v>983.61950000000024</v>
      </c>
      <c r="C72" s="82">
        <f>+[3]_SPNF!I71</f>
        <v>2471.89</v>
      </c>
      <c r="D72" s="75"/>
      <c r="E72" s="147"/>
    </row>
    <row r="73" spans="1:5" x14ac:dyDescent="0.25">
      <c r="A73" s="86" t="s">
        <v>55</v>
      </c>
      <c r="B73" s="89">
        <f>+[3]_SPNF!H72</f>
        <v>3760.9517000000001</v>
      </c>
      <c r="C73" s="89">
        <f>+[3]_SPNF!I72</f>
        <v>3924.97</v>
      </c>
      <c r="D73" s="75"/>
      <c r="E73" s="147"/>
    </row>
    <row r="74" spans="1:5" x14ac:dyDescent="0.25">
      <c r="A74" s="86" t="s">
        <v>56</v>
      </c>
      <c r="B74" s="89">
        <f>+[3]_SPNF!H73</f>
        <v>2777.3321999999998</v>
      </c>
      <c r="C74" s="89">
        <f>+[3]_SPNF!I73</f>
        <v>1453.08</v>
      </c>
      <c r="D74" s="75"/>
      <c r="E74" s="147"/>
    </row>
    <row r="75" spans="1:5" x14ac:dyDescent="0.25">
      <c r="A75" s="81"/>
      <c r="B75" s="81"/>
      <c r="C75" s="82"/>
      <c r="D75" s="75"/>
      <c r="E75" s="147"/>
    </row>
    <row r="76" spans="1:5" x14ac:dyDescent="0.25">
      <c r="A76" s="83" t="s">
        <v>70</v>
      </c>
      <c r="B76" s="84">
        <f>+[3]_SPNF!H75</f>
        <v>1534.2474677799999</v>
      </c>
      <c r="C76" s="84">
        <f>+[3]_SPNF!I75</f>
        <v>1578.1665923299995</v>
      </c>
      <c r="D76" s="75"/>
      <c r="E76" s="147"/>
    </row>
    <row r="77" spans="1:5" x14ac:dyDescent="0.25">
      <c r="A77" s="86" t="s">
        <v>59</v>
      </c>
      <c r="B77" s="82">
        <f>+[3]_SPNF!H76</f>
        <v>1549.4834653799999</v>
      </c>
      <c r="C77" s="82">
        <f>+[3]_SPNF!I76</f>
        <v>1573.8965494799995</v>
      </c>
      <c r="D77" s="75"/>
      <c r="E77" s="147"/>
    </row>
    <row r="78" spans="1:5" x14ac:dyDescent="0.25">
      <c r="A78" s="86" t="s">
        <v>60</v>
      </c>
      <c r="B78" s="82">
        <f>+[3]_SPNF!H77</f>
        <v>-84.235997600000005</v>
      </c>
      <c r="C78" s="82">
        <f>+[3]_SPNF!I77</f>
        <v>-160.72995714999996</v>
      </c>
      <c r="D78" s="75"/>
      <c r="E78" s="147"/>
    </row>
    <row r="79" spans="1:5" x14ac:dyDescent="0.25">
      <c r="A79" s="86" t="s">
        <v>61</v>
      </c>
      <c r="B79" s="82">
        <f>+[3]_SPNF!H78</f>
        <v>69</v>
      </c>
      <c r="C79" s="82">
        <f>+[3]_SPNF!I78</f>
        <v>165</v>
      </c>
      <c r="D79" s="75"/>
      <c r="E79" s="147"/>
    </row>
    <row r="80" spans="1:5" x14ac:dyDescent="0.25">
      <c r="A80" s="81"/>
      <c r="B80" s="81"/>
      <c r="C80" s="82"/>
      <c r="D80" s="75"/>
      <c r="E80" s="147"/>
    </row>
    <row r="81" spans="1:5" x14ac:dyDescent="0.25">
      <c r="A81" s="83" t="s">
        <v>62</v>
      </c>
      <c r="B81" s="84">
        <f>+[3]_SPNF!H80</f>
        <v>8.7183727990000577</v>
      </c>
      <c r="C81" s="84">
        <f>+[3]_SPNF!I80</f>
        <v>-51.896153191999971</v>
      </c>
      <c r="D81" s="75"/>
      <c r="E81" s="147"/>
    </row>
    <row r="82" spans="1:5" x14ac:dyDescent="0.25">
      <c r="A82" s="81"/>
      <c r="B82" s="81"/>
      <c r="C82" s="82"/>
      <c r="D82" s="75"/>
      <c r="E82" s="147"/>
    </row>
    <row r="83" spans="1:5" x14ac:dyDescent="0.25">
      <c r="A83" s="97" t="s">
        <v>71</v>
      </c>
      <c r="B83" s="84">
        <f>+[3]_SPNF!H82</f>
        <v>-2165.0011334230012</v>
      </c>
      <c r="C83" s="84">
        <f>+[3]_SPNF!I82</f>
        <v>-1452.4053523200007</v>
      </c>
      <c r="D83" s="75"/>
      <c r="E83" s="147"/>
    </row>
    <row r="84" spans="1:5" ht="13.9" customHeight="1" x14ac:dyDescent="0.25">
      <c r="A84" s="155" t="s">
        <v>63</v>
      </c>
      <c r="B84" s="155"/>
      <c r="C84" s="155"/>
      <c r="D84" s="155"/>
      <c r="E84" s="155"/>
    </row>
    <row r="85" spans="1:5" ht="33.6" customHeight="1" x14ac:dyDescent="0.25">
      <c r="A85" s="156" t="s">
        <v>64</v>
      </c>
      <c r="B85" s="156"/>
      <c r="C85" s="156"/>
    </row>
    <row r="86" spans="1:5" ht="33.6" customHeight="1" x14ac:dyDescent="0.25">
      <c r="A86" s="156" t="s">
        <v>65</v>
      </c>
      <c r="B86" s="156"/>
      <c r="C86" s="156"/>
    </row>
    <row r="87" spans="1:5" x14ac:dyDescent="0.25">
      <c r="A87" s="90"/>
      <c r="B87" s="90"/>
      <c r="C87" s="90"/>
    </row>
  </sheetData>
  <mergeCells count="18">
    <mergeCell ref="D5:E6"/>
    <mergeCell ref="A6:A7"/>
    <mergeCell ref="B1:C1"/>
    <mergeCell ref="D1:E1"/>
    <mergeCell ref="A2:E2"/>
    <mergeCell ref="A3:E3"/>
    <mergeCell ref="A4:E4"/>
    <mergeCell ref="A60:C60"/>
    <mergeCell ref="A84:E84"/>
    <mergeCell ref="A85:C85"/>
    <mergeCell ref="A86:C86"/>
    <mergeCell ref="A51:E51"/>
    <mergeCell ref="A54:E54"/>
    <mergeCell ref="A55:E55"/>
    <mergeCell ref="A57:E57"/>
    <mergeCell ref="A58:C58"/>
    <mergeCell ref="A59:C59"/>
    <mergeCell ref="A53:E53"/>
  </mergeCells>
  <hyperlinks>
    <hyperlink ref="A48" location="'Composición del Deficit'!A1" display="Balance Total 3/" xr:uid="{00000000-0004-0000-0100-000000000000}"/>
    <hyperlink ref="G2" location="Indice!A1" display="Volver al indice" xr:uid="{00000000-0004-0000-0100-000001000000}"/>
  </hyperlinks>
  <pageMargins left="0.7" right="0.7" top="0.75" bottom="0.75" header="0.3" footer="0.3"/>
  <pageSetup paperSize="5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topLeftCell="A15" zoomScaleNormal="100" workbookViewId="0">
      <selection activeCell="A13" sqref="A13"/>
    </sheetView>
  </sheetViews>
  <sheetFormatPr baseColWidth="10" defaultRowHeight="15" x14ac:dyDescent="0.25"/>
  <cols>
    <col min="1" max="1" width="41.85546875" customWidth="1"/>
  </cols>
  <sheetData>
    <row r="1" spans="1:7" ht="15.75" x14ac:dyDescent="0.25">
      <c r="A1" s="1" t="s">
        <v>0</v>
      </c>
      <c r="B1" s="164"/>
      <c r="C1" s="164"/>
      <c r="D1" s="165" t="s">
        <v>1</v>
      </c>
      <c r="E1" s="165"/>
    </row>
    <row r="2" spans="1:7" x14ac:dyDescent="0.25">
      <c r="A2" s="164" t="s">
        <v>2</v>
      </c>
      <c r="B2" s="164"/>
      <c r="C2" s="164"/>
      <c r="D2" s="164"/>
      <c r="E2" s="164"/>
      <c r="G2" s="133" t="s">
        <v>141</v>
      </c>
    </row>
    <row r="3" spans="1:7" x14ac:dyDescent="0.25">
      <c r="A3" s="164" t="s">
        <v>3</v>
      </c>
      <c r="B3" s="164"/>
      <c r="C3" s="164"/>
      <c r="D3" s="164"/>
      <c r="E3" s="164"/>
    </row>
    <row r="4" spans="1:7" x14ac:dyDescent="0.25">
      <c r="A4" s="172" t="s">
        <v>4</v>
      </c>
      <c r="B4" s="172"/>
      <c r="C4" s="172"/>
      <c r="D4" s="172"/>
      <c r="E4" s="172"/>
      <c r="G4" s="136"/>
    </row>
    <row r="5" spans="1:7" x14ac:dyDescent="0.25">
      <c r="A5" s="2" t="s">
        <v>0</v>
      </c>
      <c r="B5" s="3" t="str">
        <f>+[1]_GC!B6</f>
        <v>Septiembre</v>
      </c>
      <c r="C5" s="3" t="str">
        <f>+[1]_GC!C6</f>
        <v>Septiembre</v>
      </c>
      <c r="D5" s="161" t="str">
        <f>+[2]_GC!D6</f>
        <v>Diferencia</v>
      </c>
      <c r="E5" s="161">
        <f>+[2]_GC!E6</f>
        <v>0</v>
      </c>
    </row>
    <row r="6" spans="1:7" x14ac:dyDescent="0.25">
      <c r="A6" s="175" t="s">
        <v>5</v>
      </c>
      <c r="B6" s="4">
        <f>+[1]_GC!B7</f>
        <v>2025</v>
      </c>
      <c r="C6" s="4">
        <f>+[1]_GC!C7</f>
        <v>2024</v>
      </c>
      <c r="D6" s="162">
        <f>+[2]_GC!D7</f>
        <v>0</v>
      </c>
      <c r="E6" s="162">
        <f>+[2]_GC!E7</f>
        <v>0</v>
      </c>
    </row>
    <row r="7" spans="1:7" x14ac:dyDescent="0.25">
      <c r="A7" s="175"/>
      <c r="B7" s="5" t="str">
        <f>+[1]_GC!B8</f>
        <v>Preliminar</v>
      </c>
      <c r="C7" s="5" t="str">
        <f>+[1]_GC!C8</f>
        <v>Preliminar</v>
      </c>
      <c r="D7" s="6" t="str">
        <f>+[2]_GC!D8</f>
        <v>Absoluta</v>
      </c>
      <c r="E7" s="6" t="str">
        <f>+[2]_GC!E8</f>
        <v>Porcentual</v>
      </c>
    </row>
    <row r="8" spans="1:7" x14ac:dyDescent="0.25">
      <c r="A8" s="7" t="s">
        <v>0</v>
      </c>
      <c r="B8" s="8" t="str">
        <f>+[2]_GC!B9</f>
        <v>1</v>
      </c>
      <c r="C8" s="8" t="str">
        <f>+[2]_GC!C9</f>
        <v>2</v>
      </c>
      <c r="D8" s="9" t="str">
        <f>+[2]_GC!D9</f>
        <v>3= (1-2)</v>
      </c>
      <c r="E8" s="9" t="str">
        <f>+[2]_GC!E9</f>
        <v>4=3/2</v>
      </c>
    </row>
    <row r="9" spans="1:7" x14ac:dyDescent="0.25">
      <c r="A9" s="10"/>
      <c r="B9" s="11"/>
      <c r="C9" s="11"/>
      <c r="D9" s="11"/>
      <c r="E9" s="73"/>
    </row>
    <row r="10" spans="1:7" x14ac:dyDescent="0.25">
      <c r="A10" s="12" t="s">
        <v>6</v>
      </c>
      <c r="B10" s="13">
        <f>+[3]_GC!B11</f>
        <v>5889.2354678500005</v>
      </c>
      <c r="C10" s="13">
        <f>+[3]_GC!C11</f>
        <v>5390.8235028500003</v>
      </c>
      <c r="D10" s="13">
        <f>+[3]_GC!D11</f>
        <v>498.41196500000024</v>
      </c>
      <c r="E10" s="14">
        <f>+[3]_GC!E11</f>
        <v>9.2455626628566434E-2</v>
      </c>
    </row>
    <row r="11" spans="1:7" x14ac:dyDescent="0.25">
      <c r="A11" s="10"/>
      <c r="B11" s="15"/>
      <c r="C11" s="15"/>
      <c r="D11" s="15" t="s">
        <v>0</v>
      </c>
      <c r="E11" s="16" t="s">
        <v>0</v>
      </c>
    </row>
    <row r="12" spans="1:7" x14ac:dyDescent="0.25">
      <c r="A12" s="17" t="s">
        <v>7</v>
      </c>
      <c r="B12" s="13">
        <f>+[3]_GC!B13</f>
        <v>5888.6775978500009</v>
      </c>
      <c r="C12" s="13">
        <f>+[3]_GC!C13</f>
        <v>5390.6547828500006</v>
      </c>
      <c r="D12" s="13">
        <f>+[3]_GC!D13</f>
        <v>498.02281500000026</v>
      </c>
      <c r="E12" s="14">
        <f>+[3]_GC!E13</f>
        <v>9.2386330615053622E-2</v>
      </c>
    </row>
    <row r="13" spans="1:7" x14ac:dyDescent="0.25">
      <c r="A13" s="18" t="s">
        <v>8</v>
      </c>
      <c r="B13" s="15">
        <f>+[3]_GC!B14</f>
        <v>4738.4934910600005</v>
      </c>
      <c r="C13" s="15">
        <f>+[3]_GC!C14</f>
        <v>4377.0428918300004</v>
      </c>
      <c r="D13" s="15">
        <f>+[3]_GC!D14</f>
        <v>361.45059923000008</v>
      </c>
      <c r="E13" s="16">
        <f>+[3]_GC!E14</f>
        <v>8.2578719962892802E-2</v>
      </c>
    </row>
    <row r="14" spans="1:7" x14ac:dyDescent="0.25">
      <c r="A14" s="19" t="s">
        <v>9</v>
      </c>
      <c r="B14" s="15">
        <f>+[3]_GC!B15</f>
        <v>2781.67905647</v>
      </c>
      <c r="C14" s="15">
        <f>+[3]_GC!C15</f>
        <v>2436.4668817100005</v>
      </c>
      <c r="D14" s="15">
        <f>+[3]_GC!D15</f>
        <v>345.21217475999947</v>
      </c>
      <c r="E14" s="16">
        <f>+[3]_GC!E15</f>
        <v>0.14168556008350791</v>
      </c>
    </row>
    <row r="15" spans="1:7" x14ac:dyDescent="0.25">
      <c r="A15" s="19" t="s">
        <v>10</v>
      </c>
      <c r="B15" s="15">
        <f>+[3]_GC!B16</f>
        <v>1956.81443459</v>
      </c>
      <c r="C15" s="15">
        <f>+[3]_GC!C16</f>
        <v>1940.5760101199999</v>
      </c>
      <c r="D15" s="15">
        <f>+[3]_GC!D16</f>
        <v>16.238424470000155</v>
      </c>
      <c r="E15" s="16">
        <f>+[3]_GC!E16</f>
        <v>8.3678373767982501E-3</v>
      </c>
    </row>
    <row r="16" spans="1:7" x14ac:dyDescent="0.25">
      <c r="A16" s="18" t="s">
        <v>11</v>
      </c>
      <c r="B16" s="15">
        <f>+[3]_GC!B17</f>
        <v>139.44254137409999</v>
      </c>
      <c r="C16" s="15">
        <f>+[3]_GC!C17</f>
        <v>116.57886478</v>
      </c>
      <c r="D16" s="15">
        <f>+[3]_GC!D17</f>
        <v>22.863676594099985</v>
      </c>
      <c r="E16" s="16">
        <f>+[3]_GC!E17</f>
        <v>0.19612196976910709</v>
      </c>
    </row>
    <row r="17" spans="1:5" x14ac:dyDescent="0.25">
      <c r="A17" s="18" t="s">
        <v>12</v>
      </c>
      <c r="B17" s="15">
        <f>+[3]_GC!B18</f>
        <v>1150.18410679</v>
      </c>
      <c r="C17" s="15">
        <f>+[3]_GC!C18</f>
        <v>1013.61189102</v>
      </c>
      <c r="D17" s="15">
        <f>+[3]_GC!D18</f>
        <v>136.57221576999996</v>
      </c>
      <c r="E17" s="16">
        <f>+[3]_GC!E18</f>
        <v>0.13473817442351335</v>
      </c>
    </row>
    <row r="18" spans="1:5" x14ac:dyDescent="0.25">
      <c r="A18" s="20"/>
      <c r="B18" s="13"/>
      <c r="C18" s="13"/>
      <c r="D18" s="13"/>
      <c r="E18" s="16"/>
    </row>
    <row r="19" spans="1:5" x14ac:dyDescent="0.25">
      <c r="A19" s="21" t="s">
        <v>13</v>
      </c>
      <c r="B19" s="15">
        <f>+[3]_GC!B20</f>
        <v>0.55786999999999998</v>
      </c>
      <c r="C19" s="15">
        <f>+[3]_GC!C20</f>
        <v>0.16872000000000004</v>
      </c>
      <c r="D19" s="15">
        <f>+[3]_GC!D20</f>
        <v>0.38914999999999994</v>
      </c>
      <c r="E19" s="16">
        <f>+[3]_GC!E20</f>
        <v>2.3064841156946412</v>
      </c>
    </row>
    <row r="20" spans="1:5" x14ac:dyDescent="0.25">
      <c r="A20" s="20"/>
      <c r="B20" s="13"/>
      <c r="C20" s="13"/>
      <c r="D20" s="13" t="s">
        <v>0</v>
      </c>
      <c r="E20" s="16"/>
    </row>
    <row r="21" spans="1:5" x14ac:dyDescent="0.25">
      <c r="A21" s="21" t="s">
        <v>14</v>
      </c>
      <c r="B21" s="15">
        <f>+[3]_GC!B22</f>
        <v>0</v>
      </c>
      <c r="C21" s="15">
        <f>+[3]_GC!C22</f>
        <v>0</v>
      </c>
      <c r="D21" s="15">
        <f>+[3]_GC!D22</f>
        <v>0</v>
      </c>
      <c r="E21" s="16" t="str">
        <f>+[3]_GC!E22</f>
        <v>...</v>
      </c>
    </row>
    <row r="22" spans="1:5" x14ac:dyDescent="0.25">
      <c r="A22" s="20"/>
      <c r="B22" s="15"/>
      <c r="C22" s="15"/>
      <c r="D22" s="15" t="s">
        <v>0</v>
      </c>
      <c r="E22" s="14" t="s">
        <v>0</v>
      </c>
    </row>
    <row r="23" spans="1:5" x14ac:dyDescent="0.25">
      <c r="A23" s="12" t="s">
        <v>15</v>
      </c>
      <c r="B23" s="13">
        <f>+[3]_GC!B24</f>
        <v>11164.610746779999</v>
      </c>
      <c r="C23" s="13">
        <f>+[3]_GC!C24</f>
        <v>12259.155723439999</v>
      </c>
      <c r="D23" s="13">
        <f>+[3]_GC!D24</f>
        <v>-1094.5449766599995</v>
      </c>
      <c r="E23" s="14">
        <f>+[3]_GC!E24</f>
        <v>-8.9283879033136476E-2</v>
      </c>
    </row>
    <row r="24" spans="1:5" x14ac:dyDescent="0.25">
      <c r="A24" s="20"/>
      <c r="B24" s="15"/>
      <c r="C24" s="15"/>
      <c r="D24" s="15" t="s">
        <v>0</v>
      </c>
      <c r="E24" s="14" t="s">
        <v>0</v>
      </c>
    </row>
    <row r="25" spans="1:5" x14ac:dyDescent="0.25">
      <c r="A25" s="17" t="s">
        <v>16</v>
      </c>
      <c r="B25" s="13">
        <f>+[3]_GC!B26</f>
        <v>9047.1265785961004</v>
      </c>
      <c r="C25" s="13">
        <f>+[3]_GC!C26</f>
        <v>9204.2466391117159</v>
      </c>
      <c r="D25" s="13">
        <f>+[3]_GC!D26</f>
        <v>-157.12006051561548</v>
      </c>
      <c r="E25" s="14">
        <f>+[3]_GC!E26</f>
        <v>-1.707038790637827E-2</v>
      </c>
    </row>
    <row r="26" spans="1:5" x14ac:dyDescent="0.25">
      <c r="A26" s="18" t="s">
        <v>17</v>
      </c>
      <c r="B26" s="15">
        <f>+[3]_GC!B27</f>
        <v>3215.3683837800004</v>
      </c>
      <c r="C26" s="15">
        <f>+[3]_GC!C27</f>
        <v>3241.0189474999997</v>
      </c>
      <c r="D26" s="15">
        <f>+[3]_GC!D27</f>
        <v>-25.650563719999354</v>
      </c>
      <c r="E26" s="16">
        <f>+[3]_GC!E27</f>
        <v>-7.9143516701083265E-3</v>
      </c>
    </row>
    <row r="27" spans="1:5" x14ac:dyDescent="0.25">
      <c r="A27" s="18" t="s">
        <v>18</v>
      </c>
      <c r="B27" s="15">
        <f>+[3]_GC!B28</f>
        <v>561.33896536999998</v>
      </c>
      <c r="C27" s="15">
        <f>+[3]_GC!C28</f>
        <v>523.79121348000001</v>
      </c>
      <c r="D27" s="15">
        <f>+[3]_GC!D28</f>
        <v>37.547751889999972</v>
      </c>
      <c r="E27" s="16">
        <f>+[3]_GC!E28</f>
        <v>7.1684577602090044E-2</v>
      </c>
    </row>
    <row r="28" spans="1:5" x14ac:dyDescent="0.25">
      <c r="A28" s="135" t="s">
        <v>143</v>
      </c>
      <c r="B28" s="15">
        <f>+[3]_GC!B29</f>
        <v>2691.2870157141006</v>
      </c>
      <c r="C28" s="15">
        <f>+[3]_GC!C29</f>
        <v>3115.0872788700008</v>
      </c>
      <c r="D28" s="15">
        <f>+[3]_GC!D29</f>
        <v>-423.80026315590021</v>
      </c>
      <c r="E28" s="16">
        <f>+[3]_GC!E29</f>
        <v>-0.13604763694121402</v>
      </c>
    </row>
    <row r="29" spans="1:5" x14ac:dyDescent="0.25">
      <c r="A29" s="18" t="s">
        <v>11</v>
      </c>
      <c r="B29" s="15">
        <f>+[3]_GC!B30</f>
        <v>139.44254137409999</v>
      </c>
      <c r="C29" s="15">
        <f>+[3]_GC!C30</f>
        <v>116.57886478</v>
      </c>
      <c r="D29" s="15">
        <f>+[3]_GC!D30</f>
        <v>22.863676594099985</v>
      </c>
      <c r="E29" s="16">
        <f>+[3]_GC!E30</f>
        <v>0.19612196976910709</v>
      </c>
    </row>
    <row r="30" spans="1:5" x14ac:dyDescent="0.25">
      <c r="A30" s="18" t="s">
        <v>19</v>
      </c>
      <c r="B30" s="15">
        <f>+[3]_GC!B31</f>
        <v>2328.3587040920002</v>
      </c>
      <c r="C30" s="15">
        <f>+[3]_GC!C31</f>
        <v>2119.508947328</v>
      </c>
      <c r="D30" s="15">
        <f>+[3]_GC!D31</f>
        <v>208.84975676400018</v>
      </c>
      <c r="E30" s="16">
        <f>+[3]_GC!E31</f>
        <v>9.8536860166261939E-2</v>
      </c>
    </row>
    <row r="31" spans="1:5" x14ac:dyDescent="0.25">
      <c r="A31" s="18" t="s">
        <v>66</v>
      </c>
      <c r="B31" s="15">
        <f>+[3]_GC!B32</f>
        <v>250.77350963999999</v>
      </c>
      <c r="C31" s="15">
        <f>+[3]_GC!C32</f>
        <v>204.84025193371517</v>
      </c>
      <c r="D31" s="15">
        <f>+[3]_GC!D32</f>
        <v>45.93325770628482</v>
      </c>
      <c r="E31" s="16">
        <f>+[3]_GC!E32</f>
        <v>0.22423941228674379</v>
      </c>
    </row>
    <row r="32" spans="1:5" x14ac:dyDescent="0.25">
      <c r="A32" s="20"/>
      <c r="B32" s="15"/>
      <c r="C32" s="15"/>
      <c r="D32" s="15" t="s">
        <v>0</v>
      </c>
      <c r="E32" s="16" t="s">
        <v>0</v>
      </c>
    </row>
    <row r="33" spans="1:5" x14ac:dyDescent="0.25">
      <c r="A33" s="22" t="s">
        <v>20</v>
      </c>
      <c r="B33" s="23">
        <f>+[3]_GC!B34</f>
        <v>-3158.4489807460996</v>
      </c>
      <c r="C33" s="23">
        <f>+[3]_GC!C34</f>
        <v>-3813.5918562617153</v>
      </c>
      <c r="D33" s="23">
        <f>+[3]_GC!D34</f>
        <v>655.14287551561574</v>
      </c>
      <c r="E33" s="24">
        <f>+[3]_GC!E34</f>
        <v>-0.17179155510307323</v>
      </c>
    </row>
    <row r="34" spans="1:5" x14ac:dyDescent="0.25">
      <c r="A34" s="25" t="s">
        <v>21</v>
      </c>
      <c r="B34" s="26">
        <f>+[3]_GC!B35</f>
        <v>-3.4871706049967206E-2</v>
      </c>
      <c r="C34" s="26">
        <f>+[3]_GC!C35</f>
        <v>-4.4210226897414287E-2</v>
      </c>
      <c r="D34" s="26">
        <f>+[3]_GC!D35</f>
        <v>9.3385208474470807E-3</v>
      </c>
      <c r="E34" s="14" t="str">
        <f>+[2]_GC!E35</f>
        <v xml:space="preserve"> </v>
      </c>
    </row>
    <row r="35" spans="1:5" x14ac:dyDescent="0.25">
      <c r="A35" s="27" t="s">
        <v>22</v>
      </c>
      <c r="B35" s="23">
        <f>+[3]_GC!B36</f>
        <v>-3157.8911107460999</v>
      </c>
      <c r="C35" s="23">
        <f>+[3]_GC!C36</f>
        <v>-3813.4231362617156</v>
      </c>
      <c r="D35" s="23">
        <f>+[3]_GC!D36</f>
        <v>655.53202551561571</v>
      </c>
      <c r="E35" s="24">
        <f>+[3]_GC!E36</f>
        <v>-0.17190120322137431</v>
      </c>
    </row>
    <row r="36" spans="1:5" x14ac:dyDescent="0.25">
      <c r="A36" s="25" t="s">
        <v>21</v>
      </c>
      <c r="B36" s="26">
        <f>+[3]_GC!B37</f>
        <v>-3.4865546736084767E-2</v>
      </c>
      <c r="C36" s="26">
        <f>+[3]_GC!C37</f>
        <v>-4.4208270959347692E-2</v>
      </c>
      <c r="D36" s="26">
        <f>+[3]_GC!D37</f>
        <v>9.3427242232629257E-3</v>
      </c>
      <c r="E36" s="28" t="str">
        <f>+[2]_GC!E37</f>
        <v xml:space="preserve"> </v>
      </c>
    </row>
    <row r="37" spans="1:5" x14ac:dyDescent="0.25">
      <c r="A37" s="134" t="s">
        <v>23</v>
      </c>
      <c r="B37" s="13">
        <f>+[3]_GC!B38</f>
        <v>2117.4841681838989</v>
      </c>
      <c r="C37" s="13">
        <f>+[3]_GC!C38</f>
        <v>3054.9090843282838</v>
      </c>
      <c r="D37" s="13">
        <f>+[3]_GC!D38</f>
        <v>-937.42491614438495</v>
      </c>
      <c r="E37" s="14">
        <f>+[3]_GC!E38</f>
        <v>-0.30685853171650335</v>
      </c>
    </row>
    <row r="38" spans="1:5" x14ac:dyDescent="0.25">
      <c r="A38" s="25" t="s">
        <v>21</v>
      </c>
      <c r="B38" s="26">
        <f>+[3]_GC!B39</f>
        <v>2.3378653867293257E-2</v>
      </c>
      <c r="C38" s="26">
        <f>+[3]_GC!C39</f>
        <v>3.5414965434061099E-2</v>
      </c>
      <c r="D38" s="26">
        <f>+[3]_GC!D39</f>
        <v>-1.2036311566767842E-2</v>
      </c>
      <c r="E38" s="14" t="str">
        <f>+[2]_GC!E39</f>
        <v xml:space="preserve"> </v>
      </c>
    </row>
    <row r="39" spans="1:5" x14ac:dyDescent="0.25">
      <c r="A39" s="22" t="s">
        <v>24</v>
      </c>
      <c r="B39" s="23">
        <f>+[3]_GC!B40</f>
        <v>-2947.0165748379986</v>
      </c>
      <c r="C39" s="23">
        <f>+[3]_GC!C40</f>
        <v>-4748.8232732619981</v>
      </c>
      <c r="D39" s="23">
        <f>+[3]_GC!D40</f>
        <v>1801.8066984239995</v>
      </c>
      <c r="E39" s="24">
        <f>+[3]_GC!E40</f>
        <v>-0.37942172086482523</v>
      </c>
    </row>
    <row r="40" spans="1:5" x14ac:dyDescent="0.25">
      <c r="A40" s="25" t="s">
        <v>21</v>
      </c>
      <c r="B40" s="26">
        <f>+[3]_GC!B41</f>
        <v>-3.2537329666745413E-2</v>
      </c>
      <c r="C40" s="26">
        <f>+[3]_GC!C41</f>
        <v>-5.5052182383364769E-2</v>
      </c>
      <c r="D40" s="29">
        <f>+[3]_GC!D41</f>
        <v>2.2514852716619356E-2</v>
      </c>
      <c r="E40" s="28" t="str">
        <f>+[2]_GC!E41</f>
        <v xml:space="preserve"> </v>
      </c>
    </row>
    <row r="41" spans="1:5" x14ac:dyDescent="0.25">
      <c r="A41" s="30" t="s">
        <v>147</v>
      </c>
      <c r="B41" s="31">
        <f>+[3]_GC!B42</f>
        <v>-5275.3752789299988</v>
      </c>
      <c r="C41" s="31">
        <f>+[3]_GC!C42</f>
        <v>-6868.3322205899985</v>
      </c>
      <c r="D41" s="31">
        <f>+[3]_GC!D42</f>
        <v>1592.9569416599998</v>
      </c>
      <c r="E41" s="32">
        <f>+[3]_GC!E42</f>
        <v>-0.23192776506713048</v>
      </c>
    </row>
    <row r="42" spans="1:5" x14ac:dyDescent="0.25">
      <c r="A42" s="33" t="s">
        <v>25</v>
      </c>
      <c r="B42" s="34">
        <f>+[3]_GC!B43</f>
        <v>-5.8244200603378024E-2</v>
      </c>
      <c r="C42" s="34">
        <f>+[3]_GC!C43</f>
        <v>-7.9623236393408778E-2</v>
      </c>
      <c r="D42" s="35">
        <f>+[3]_GC!D43</f>
        <v>2.1379035790030754E-2</v>
      </c>
      <c r="E42" s="36"/>
    </row>
    <row r="43" spans="1:5" x14ac:dyDescent="0.25">
      <c r="A43" s="37" t="s">
        <v>139</v>
      </c>
      <c r="B43" s="38">
        <f>+[1]_GC!B44</f>
        <v>90573.4</v>
      </c>
      <c r="C43" s="38">
        <f>+[1]_GC!C44</f>
        <v>86260.4</v>
      </c>
      <c r="D43" s="39"/>
      <c r="E43" s="40"/>
    </row>
    <row r="44" spans="1:5" ht="18.75" customHeight="1" x14ac:dyDescent="0.25">
      <c r="A44" s="171" t="s">
        <v>26</v>
      </c>
      <c r="B44" s="171"/>
      <c r="C44" s="171"/>
      <c r="D44" s="171"/>
      <c r="E44" s="171"/>
    </row>
    <row r="45" spans="1:5" ht="22.5" customHeight="1" x14ac:dyDescent="0.25">
      <c r="A45" s="174" t="s">
        <v>146</v>
      </c>
      <c r="B45" s="174"/>
      <c r="C45" s="174"/>
      <c r="D45" s="174"/>
      <c r="E45" s="174"/>
    </row>
    <row r="47" spans="1:5" x14ac:dyDescent="0.25">
      <c r="A47" s="170"/>
      <c r="B47" s="170"/>
      <c r="C47" s="170"/>
      <c r="D47" s="170">
        <v>45771</v>
      </c>
      <c r="E47" s="170"/>
    </row>
    <row r="48" spans="1:5" x14ac:dyDescent="0.25">
      <c r="A48" s="159" t="s">
        <v>67</v>
      </c>
      <c r="B48" s="159"/>
      <c r="C48" s="159"/>
      <c r="D48" s="92"/>
      <c r="E48" s="92"/>
    </row>
    <row r="49" spans="1:7" x14ac:dyDescent="0.25">
      <c r="A49" s="160" t="s">
        <v>50</v>
      </c>
      <c r="B49" s="160"/>
      <c r="C49" s="160"/>
      <c r="D49" s="93"/>
      <c r="E49" s="93"/>
    </row>
    <row r="50" spans="1:7" x14ac:dyDescent="0.25">
      <c r="A50" s="154" t="s">
        <v>51</v>
      </c>
      <c r="B50" s="154"/>
      <c r="C50" s="154"/>
      <c r="D50" s="93"/>
      <c r="E50" s="93"/>
    </row>
    <row r="51" spans="1:7" x14ac:dyDescent="0.25">
      <c r="A51" s="76"/>
      <c r="B51" s="77">
        <v>2025</v>
      </c>
      <c r="C51" s="77">
        <v>2024</v>
      </c>
      <c r="D51" s="93"/>
      <c r="E51" s="93"/>
    </row>
    <row r="52" spans="1:7" x14ac:dyDescent="0.25">
      <c r="A52" s="30" t="s">
        <v>52</v>
      </c>
      <c r="B52" s="78">
        <f>+[3]_GC!B53</f>
        <v>5275.3752789300024</v>
      </c>
      <c r="C52" s="78">
        <f>+[3]_GC!C53</f>
        <v>6868.3322205899995</v>
      </c>
      <c r="D52" s="91"/>
      <c r="E52" s="93"/>
      <c r="G52" s="136"/>
    </row>
    <row r="53" spans="1:7" x14ac:dyDescent="0.25">
      <c r="A53" s="79" t="s">
        <v>21</v>
      </c>
      <c r="B53" s="80">
        <f>+[3]_GC!B54</f>
        <v>5.8244200603378066E-2</v>
      </c>
      <c r="C53" s="80">
        <f>+[3]_GC!C54</f>
        <v>7.9623236393408792E-2</v>
      </c>
      <c r="D53" s="93"/>
      <c r="E53" s="94"/>
    </row>
    <row r="54" spans="1:7" x14ac:dyDescent="0.25">
      <c r="A54" s="95"/>
      <c r="B54" s="82"/>
      <c r="C54" s="96"/>
      <c r="D54" s="93"/>
      <c r="E54" s="93"/>
    </row>
    <row r="55" spans="1:7" x14ac:dyDescent="0.25">
      <c r="A55" s="83" t="s">
        <v>53</v>
      </c>
      <c r="B55" s="84">
        <f>+[3]_GC!B56</f>
        <v>3770.2400000000016</v>
      </c>
      <c r="C55" s="84">
        <f>+[3]_GC!C56</f>
        <v>2864.2500000000005</v>
      </c>
      <c r="D55" s="93"/>
      <c r="E55" s="93"/>
    </row>
    <row r="56" spans="1:7" x14ac:dyDescent="0.25">
      <c r="A56" s="85" t="s">
        <v>54</v>
      </c>
      <c r="B56" s="82">
        <f>+[3]_GC!B57</f>
        <v>3776.4400000000014</v>
      </c>
      <c r="C56" s="82">
        <f>+[3]_GC!C57</f>
        <v>2878.7500000000005</v>
      </c>
      <c r="D56" s="93"/>
      <c r="E56" s="93"/>
    </row>
    <row r="57" spans="1:7" x14ac:dyDescent="0.25">
      <c r="A57" s="86" t="s">
        <v>55</v>
      </c>
      <c r="B57" s="82">
        <f>+[3]_GC!B58</f>
        <v>6738.5112000000008</v>
      </c>
      <c r="C57" s="82">
        <f>+[3]_GC!C58</f>
        <v>4033.4200000000005</v>
      </c>
      <c r="D57" s="93"/>
      <c r="E57" s="93"/>
    </row>
    <row r="58" spans="1:7" x14ac:dyDescent="0.25">
      <c r="A58" s="86" t="s">
        <v>56</v>
      </c>
      <c r="B58" s="82">
        <f>+[3]_GC!B59</f>
        <v>2962.0711999999994</v>
      </c>
      <c r="C58" s="82">
        <f>+[3]_GC!C59</f>
        <v>1154.67</v>
      </c>
      <c r="D58" s="93"/>
      <c r="E58" s="93"/>
    </row>
    <row r="59" spans="1:7" x14ac:dyDescent="0.25">
      <c r="A59" s="88" t="s">
        <v>57</v>
      </c>
      <c r="B59" s="82">
        <f>+[3]_GC!B60</f>
        <v>-6.2</v>
      </c>
      <c r="C59" s="82">
        <f>+[3]_GC!C60</f>
        <v>-14.5</v>
      </c>
      <c r="D59" s="93"/>
      <c r="E59" s="93"/>
    </row>
    <row r="60" spans="1:7" x14ac:dyDescent="0.25">
      <c r="A60" s="95"/>
      <c r="B60" s="82"/>
      <c r="C60" s="96"/>
      <c r="D60" s="93"/>
      <c r="E60" s="93"/>
    </row>
    <row r="61" spans="1:7" x14ac:dyDescent="0.25">
      <c r="A61" s="83" t="s">
        <v>58</v>
      </c>
      <c r="B61" s="84">
        <f>+[3]_GC!B62</f>
        <v>983.61950000000024</v>
      </c>
      <c r="C61" s="84">
        <f>+[3]_GC!C62</f>
        <v>2471.89</v>
      </c>
      <c r="D61" s="93"/>
      <c r="E61" s="93"/>
    </row>
    <row r="62" spans="1:7" x14ac:dyDescent="0.25">
      <c r="A62" s="85" t="s">
        <v>54</v>
      </c>
      <c r="B62" s="82">
        <f>+[3]_GC!B63</f>
        <v>983.61950000000024</v>
      </c>
      <c r="C62" s="82">
        <f>+[3]_GC!C63</f>
        <v>2471.89</v>
      </c>
      <c r="D62" s="93"/>
      <c r="E62" s="93"/>
    </row>
    <row r="63" spans="1:7" x14ac:dyDescent="0.25">
      <c r="A63" s="86" t="s">
        <v>55</v>
      </c>
      <c r="B63" s="82">
        <f>+[3]_GC!B64</f>
        <v>3760.9517000000001</v>
      </c>
      <c r="C63" s="82">
        <f>+[3]_GC!C64</f>
        <v>3924.97</v>
      </c>
      <c r="D63" s="93"/>
      <c r="E63" s="93"/>
    </row>
    <row r="64" spans="1:7" x14ac:dyDescent="0.25">
      <c r="A64" s="86" t="s">
        <v>56</v>
      </c>
      <c r="B64" s="82">
        <f>+[3]_GC!B65</f>
        <v>2777.3321999999998</v>
      </c>
      <c r="C64" s="82">
        <f>+[3]_GC!C65</f>
        <v>1453.08</v>
      </c>
      <c r="D64" s="93"/>
      <c r="E64" s="93"/>
    </row>
    <row r="65" spans="1:5" x14ac:dyDescent="0.25">
      <c r="A65" s="95"/>
      <c r="B65" s="82"/>
      <c r="C65" s="96"/>
      <c r="D65" s="93"/>
      <c r="E65" s="93"/>
    </row>
    <row r="66" spans="1:5" x14ac:dyDescent="0.25">
      <c r="A66" s="83" t="s">
        <v>70</v>
      </c>
      <c r="B66" s="84">
        <f>+[3]_GC!B67</f>
        <v>1576.7758950899997</v>
      </c>
      <c r="C66" s="84">
        <f>+[3]_GC!C67</f>
        <v>1898.0752159399997</v>
      </c>
      <c r="D66" s="93"/>
      <c r="E66" s="93"/>
    </row>
    <row r="67" spans="1:5" x14ac:dyDescent="0.25">
      <c r="A67" s="86" t="s">
        <v>59</v>
      </c>
      <c r="B67" s="82">
        <f>+[3]_GC!B68</f>
        <v>1587.2758950899997</v>
      </c>
      <c r="C67" s="82">
        <f>+[3]_GC!C68</f>
        <v>1895.5752159399997</v>
      </c>
      <c r="D67" s="93"/>
      <c r="E67" s="93"/>
    </row>
    <row r="68" spans="1:5" x14ac:dyDescent="0.25">
      <c r="A68" s="86" t="s">
        <v>60</v>
      </c>
      <c r="B68" s="82">
        <f>+[3]_GC!B69</f>
        <v>-79.5</v>
      </c>
      <c r="C68" s="82">
        <f>+[3]_GC!C69</f>
        <v>-162.49999999999997</v>
      </c>
      <c r="D68" s="93"/>
      <c r="E68" s="93"/>
    </row>
    <row r="69" spans="1:5" x14ac:dyDescent="0.25">
      <c r="A69" s="86" t="s">
        <v>61</v>
      </c>
      <c r="B69" s="82">
        <f>+[3]_GC!B70</f>
        <v>69</v>
      </c>
      <c r="C69" s="82">
        <f>+[3]_GC!C70</f>
        <v>165</v>
      </c>
      <c r="D69" s="93"/>
      <c r="E69" s="93"/>
    </row>
    <row r="70" spans="1:5" x14ac:dyDescent="0.25">
      <c r="A70" s="95"/>
      <c r="B70" s="82"/>
      <c r="C70" s="96"/>
      <c r="D70" s="93"/>
      <c r="E70" s="93"/>
    </row>
    <row r="71" spans="1:5" x14ac:dyDescent="0.25">
      <c r="A71" s="97" t="s">
        <v>62</v>
      </c>
      <c r="B71" s="98">
        <f>+[3]_GC!B72</f>
        <v>-1.0558630800000008</v>
      </c>
      <c r="C71" s="98">
        <f>+[3]_GC!C72</f>
        <v>0.52373072000001031</v>
      </c>
      <c r="D71" s="93"/>
      <c r="E71" s="93"/>
    </row>
    <row r="72" spans="1:5" x14ac:dyDescent="0.25">
      <c r="A72" s="95"/>
      <c r="B72" s="82"/>
      <c r="C72" s="96"/>
      <c r="D72" s="93"/>
      <c r="E72" s="93"/>
    </row>
    <row r="73" spans="1:5" x14ac:dyDescent="0.25">
      <c r="A73" s="97" t="s">
        <v>71</v>
      </c>
      <c r="B73" s="84">
        <f>+[3]_GC!B74</f>
        <v>-1054.2042530799999</v>
      </c>
      <c r="C73" s="84">
        <f>+[3]_GC!C74</f>
        <v>-366.40672607000101</v>
      </c>
      <c r="D73" s="93"/>
      <c r="E73" s="93"/>
    </row>
    <row r="74" spans="1:5" x14ac:dyDescent="0.25">
      <c r="A74" s="173" t="s">
        <v>63</v>
      </c>
      <c r="B74" s="173"/>
      <c r="C74" s="173"/>
      <c r="D74" s="99"/>
      <c r="E74" s="99"/>
    </row>
    <row r="75" spans="1:5" ht="37.5" customHeight="1" x14ac:dyDescent="0.25">
      <c r="A75" s="169" t="s">
        <v>68</v>
      </c>
      <c r="B75" s="169"/>
      <c r="C75" s="169"/>
      <c r="D75" s="99"/>
      <c r="E75" s="99"/>
    </row>
    <row r="76" spans="1:5" ht="27" customHeight="1" x14ac:dyDescent="0.25">
      <c r="A76" s="169" t="s">
        <v>69</v>
      </c>
      <c r="B76" s="169"/>
      <c r="C76" s="169"/>
      <c r="D76" s="99"/>
      <c r="E76" s="99"/>
    </row>
  </sheetData>
  <mergeCells count="16">
    <mergeCell ref="B1:C1"/>
    <mergeCell ref="D1:E1"/>
    <mergeCell ref="A2:E2"/>
    <mergeCell ref="A3:E3"/>
    <mergeCell ref="D5:E6"/>
    <mergeCell ref="A6:A7"/>
    <mergeCell ref="A76:C76"/>
    <mergeCell ref="A47:E47"/>
    <mergeCell ref="A44:E44"/>
    <mergeCell ref="A4:E4"/>
    <mergeCell ref="A48:C48"/>
    <mergeCell ref="A49:C49"/>
    <mergeCell ref="A50:C50"/>
    <mergeCell ref="A74:C74"/>
    <mergeCell ref="A75:C75"/>
    <mergeCell ref="A45:E45"/>
  </mergeCells>
  <hyperlinks>
    <hyperlink ref="A28" location="'Anexo 1 - Transf. Corriente'!A1" display="Transferencias  1/" xr:uid="{00000000-0004-0000-0200-000000000000}"/>
    <hyperlink ref="A37" location="'Anexo 2 - Gasto de Cap'!A1" display="Gastos de Capital " xr:uid="{00000000-0004-0000-0200-000001000000}"/>
    <hyperlink ref="G2" location="Indice!A1" display="Volver al indice" xr:uid="{00000000-0004-0000-0200-000002000000}"/>
  </hyperlinks>
  <pageMargins left="0.7" right="0.7" top="0.75" bottom="0.75" header="0.3" footer="0.3"/>
  <pageSetup paperSize="5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7"/>
  <sheetViews>
    <sheetView workbookViewId="0">
      <selection activeCell="B38" sqref="B38"/>
    </sheetView>
  </sheetViews>
  <sheetFormatPr baseColWidth="10" defaultRowHeight="15" x14ac:dyDescent="0.25"/>
  <cols>
    <col min="1" max="1" width="60.7109375" customWidth="1"/>
    <col min="2" max="2" width="14.7109375" style="121" customWidth="1"/>
    <col min="3" max="3" width="6.28515625" customWidth="1"/>
  </cols>
  <sheetData>
    <row r="1" spans="1:6" x14ac:dyDescent="0.25">
      <c r="A1" s="176" t="s">
        <v>77</v>
      </c>
      <c r="B1" s="176"/>
    </row>
    <row r="2" spans="1:6" x14ac:dyDescent="0.25">
      <c r="A2" s="176" t="s">
        <v>144</v>
      </c>
      <c r="B2" s="176"/>
      <c r="E2" s="133" t="s">
        <v>141</v>
      </c>
    </row>
    <row r="3" spans="1:6" ht="15.75" thickBot="1" x14ac:dyDescent="0.3">
      <c r="A3" s="176" t="s">
        <v>78</v>
      </c>
      <c r="B3" s="176"/>
      <c r="E3" s="133" t="s">
        <v>142</v>
      </c>
    </row>
    <row r="4" spans="1:6" ht="15.75" thickBot="1" x14ac:dyDescent="0.3">
      <c r="A4" s="103" t="s">
        <v>5</v>
      </c>
      <c r="B4" s="104" t="s">
        <v>79</v>
      </c>
    </row>
    <row r="5" spans="1:6" x14ac:dyDescent="0.25">
      <c r="A5" s="105" t="s">
        <v>80</v>
      </c>
      <c r="B5" s="106">
        <f>+B6+B10+B16+B24+B38+B39</f>
        <v>2691.2870157140997</v>
      </c>
      <c r="E5" s="137"/>
      <c r="F5" s="151"/>
    </row>
    <row r="6" spans="1:6" x14ac:dyDescent="0.25">
      <c r="A6" s="107" t="s">
        <v>81</v>
      </c>
      <c r="B6" s="108">
        <f>+B7+B8+B9</f>
        <v>139.44254137409999</v>
      </c>
    </row>
    <row r="7" spans="1:6" x14ac:dyDescent="0.25">
      <c r="A7" s="109" t="s">
        <v>82</v>
      </c>
      <c r="B7" s="110">
        <f>+'[4]Transferencias Corrientes'!BC7</f>
        <v>5.42834284</v>
      </c>
    </row>
    <row r="8" spans="1:6" x14ac:dyDescent="0.25">
      <c r="A8" s="109" t="s">
        <v>83</v>
      </c>
      <c r="B8" s="110">
        <f>+'[4]Transferencias Corrientes'!BC8</f>
        <v>108.32032521999999</v>
      </c>
    </row>
    <row r="9" spans="1:6" x14ac:dyDescent="0.25">
      <c r="A9" s="109" t="s">
        <v>66</v>
      </c>
      <c r="B9" s="110">
        <f>+'[4]Transferencias Corrientes'!BC9</f>
        <v>25.693873314099999</v>
      </c>
    </row>
    <row r="10" spans="1:6" x14ac:dyDescent="0.25">
      <c r="A10" s="111" t="s">
        <v>34</v>
      </c>
      <c r="B10" s="112">
        <f>+B11+B12+B13+B14+B15</f>
        <v>528.90149840999993</v>
      </c>
    </row>
    <row r="11" spans="1:6" x14ac:dyDescent="0.25">
      <c r="A11" s="109" t="s">
        <v>84</v>
      </c>
      <c r="B11" s="110">
        <f>+'[4]Transferencias Corrientes'!BC11</f>
        <v>15.210112950000001</v>
      </c>
      <c r="C11" s="113" t="s">
        <v>85</v>
      </c>
    </row>
    <row r="12" spans="1:6" x14ac:dyDescent="0.25">
      <c r="A12" s="109" t="s">
        <v>86</v>
      </c>
      <c r="B12" s="110">
        <f>+'[4]Transferencias Corrientes'!BC12</f>
        <v>2.0230640000000002</v>
      </c>
    </row>
    <row r="13" spans="1:6" x14ac:dyDescent="0.25">
      <c r="A13" s="109" t="s">
        <v>87</v>
      </c>
      <c r="B13" s="110">
        <f>+'[4]Transferencias Corrientes'!BC13</f>
        <v>38.47545246</v>
      </c>
      <c r="C13" s="113" t="s">
        <v>85</v>
      </c>
    </row>
    <row r="14" spans="1:6" x14ac:dyDescent="0.25">
      <c r="A14" s="109" t="s">
        <v>88</v>
      </c>
      <c r="B14" s="110">
        <f>+'[4]Transferencias Corrientes'!BC14</f>
        <v>216.16827999999998</v>
      </c>
    </row>
    <row r="15" spans="1:6" x14ac:dyDescent="0.25">
      <c r="A15" s="109" t="s">
        <v>89</v>
      </c>
      <c r="B15" s="110">
        <f>+'[4]Transferencias Corrientes'!BC15</f>
        <v>257.02458899999999</v>
      </c>
      <c r="C15" s="113" t="s">
        <v>85</v>
      </c>
    </row>
    <row r="16" spans="1:6" x14ac:dyDescent="0.25">
      <c r="A16" s="111" t="s">
        <v>90</v>
      </c>
      <c r="B16" s="112">
        <f>SUM(B17:B23)</f>
        <v>79.66868599999998</v>
      </c>
    </row>
    <row r="17" spans="1:3" x14ac:dyDescent="0.25">
      <c r="A17" s="109" t="s">
        <v>91</v>
      </c>
      <c r="B17" s="110">
        <f>+'[4]Transferencias Corrientes'!BC17</f>
        <v>0</v>
      </c>
    </row>
    <row r="18" spans="1:3" x14ac:dyDescent="0.25">
      <c r="A18" s="109" t="s">
        <v>92</v>
      </c>
      <c r="B18" s="110">
        <f>+'[4]Transferencias Corrientes'!BC18</f>
        <v>43.373438999999991</v>
      </c>
      <c r="C18" s="113" t="s">
        <v>85</v>
      </c>
    </row>
    <row r="19" spans="1:3" x14ac:dyDescent="0.25">
      <c r="A19" s="109" t="s">
        <v>93</v>
      </c>
      <c r="B19" s="110">
        <f>+'[4]Transferencias Corrientes'!BC19</f>
        <v>17.025649999999999</v>
      </c>
    </row>
    <row r="20" spans="1:3" x14ac:dyDescent="0.25">
      <c r="A20" s="109" t="s">
        <v>94</v>
      </c>
      <c r="B20" s="110">
        <f>+'[4]Transferencias Corrientes'!BC20</f>
        <v>1.65</v>
      </c>
    </row>
    <row r="21" spans="1:3" x14ac:dyDescent="0.25">
      <c r="A21" s="109" t="s">
        <v>95</v>
      </c>
      <c r="B21" s="110">
        <f>+'[4]Transferencias Corrientes'!BC21</f>
        <v>0</v>
      </c>
    </row>
    <row r="22" spans="1:3" x14ac:dyDescent="0.25">
      <c r="A22" s="109" t="s">
        <v>96</v>
      </c>
      <c r="B22" s="110">
        <f>+'[4]Transferencias Corrientes'!BC22</f>
        <v>17.619596999999999</v>
      </c>
      <c r="C22" s="113" t="s">
        <v>85</v>
      </c>
    </row>
    <row r="23" spans="1:3" x14ac:dyDescent="0.25">
      <c r="A23" s="109" t="s">
        <v>97</v>
      </c>
      <c r="B23" s="110">
        <f>+'[4]Transferencias Corrientes'!BC23</f>
        <v>0</v>
      </c>
    </row>
    <row r="24" spans="1:3" x14ac:dyDescent="0.25">
      <c r="A24" s="107" t="s">
        <v>98</v>
      </c>
      <c r="B24" s="108">
        <f>SUM(B25:B37)</f>
        <v>780.79073288999973</v>
      </c>
    </row>
    <row r="25" spans="1:3" x14ac:dyDescent="0.25">
      <c r="A25" s="109" t="s">
        <v>99</v>
      </c>
      <c r="B25" s="110">
        <f>+'[4]Transferencias Corrientes'!BC25</f>
        <v>7.5105065999999994</v>
      </c>
    </row>
    <row r="26" spans="1:3" x14ac:dyDescent="0.25">
      <c r="A26" s="109" t="s">
        <v>100</v>
      </c>
      <c r="B26" s="110">
        <f>+'[4]Transferencias Corrientes'!BC26</f>
        <v>8.91822655</v>
      </c>
    </row>
    <row r="27" spans="1:3" x14ac:dyDescent="0.25">
      <c r="A27" s="109" t="s">
        <v>101</v>
      </c>
      <c r="B27" s="110">
        <f>+'[4]Transferencias Corrientes'!BC27</f>
        <v>108.06490770000001</v>
      </c>
    </row>
    <row r="28" spans="1:3" x14ac:dyDescent="0.25">
      <c r="A28" s="109" t="s">
        <v>102</v>
      </c>
      <c r="B28" s="110">
        <f>+'[4]Transferencias Corrientes'!BC28</f>
        <v>11.464497779999999</v>
      </c>
    </row>
    <row r="29" spans="1:3" x14ac:dyDescent="0.25">
      <c r="A29" s="109" t="s">
        <v>103</v>
      </c>
      <c r="B29" s="110">
        <f>+'[4]Transferencias Corrientes'!BC29</f>
        <v>496.41942625999985</v>
      </c>
    </row>
    <row r="30" spans="1:3" x14ac:dyDescent="0.25">
      <c r="A30" s="109" t="s">
        <v>104</v>
      </c>
      <c r="B30" s="110">
        <f>+'[4]Transferencias Corrientes'!BC30</f>
        <v>20.5625</v>
      </c>
    </row>
    <row r="31" spans="1:3" x14ac:dyDescent="0.25">
      <c r="A31" s="109" t="s">
        <v>105</v>
      </c>
      <c r="B31" s="110">
        <f>+'[4]Transferencias Corrientes'!BC31</f>
        <v>16.758749999999999</v>
      </c>
    </row>
    <row r="32" spans="1:3" x14ac:dyDescent="0.25">
      <c r="A32" s="109" t="s">
        <v>106</v>
      </c>
      <c r="B32" s="110">
        <f>+'[4]Transferencias Corrientes'!BC32</f>
        <v>97.816841530000005</v>
      </c>
    </row>
    <row r="33" spans="1:3" x14ac:dyDescent="0.25">
      <c r="A33" s="109" t="s">
        <v>107</v>
      </c>
      <c r="B33" s="110">
        <f>+'[4]Transferencias Corrientes'!BC33</f>
        <v>5.8499999999999996E-2</v>
      </c>
    </row>
    <row r="34" spans="1:3" x14ac:dyDescent="0.25">
      <c r="A34" s="109" t="s">
        <v>108</v>
      </c>
      <c r="B34" s="110">
        <f>+'[4]Transferencias Corrientes'!BC34</f>
        <v>7.6024033900000001</v>
      </c>
    </row>
    <row r="35" spans="1:3" x14ac:dyDescent="0.25">
      <c r="A35" s="109" t="s">
        <v>109</v>
      </c>
      <c r="B35" s="110">
        <f>+'[4]Transferencias Corrientes'!BC35</f>
        <v>6.4108200000000004E-2</v>
      </c>
    </row>
    <row r="36" spans="1:3" x14ac:dyDescent="0.25">
      <c r="A36" s="109" t="s">
        <v>110</v>
      </c>
      <c r="B36" s="110">
        <f>+'[4]Transferencias Corrientes'!BC36</f>
        <v>0.89082863000000001</v>
      </c>
    </row>
    <row r="37" spans="1:3" x14ac:dyDescent="0.25">
      <c r="A37" s="109" t="s">
        <v>111</v>
      </c>
      <c r="B37" s="110">
        <f>+'[4]Transferencias Corrientes'!BC37</f>
        <v>4.6592362500000002</v>
      </c>
    </row>
    <row r="38" spans="1:3" x14ac:dyDescent="0.25">
      <c r="A38" s="114" t="s">
        <v>112</v>
      </c>
      <c r="B38" s="112">
        <f>+'[4]Transferencias Corrientes'!BC38</f>
        <v>457.63418354999993</v>
      </c>
    </row>
    <row r="39" spans="1:3" x14ac:dyDescent="0.25">
      <c r="A39" s="105" t="s">
        <v>113</v>
      </c>
      <c r="B39" s="108">
        <f>SUM(B40:B55)</f>
        <v>704.84937349000029</v>
      </c>
    </row>
    <row r="40" spans="1:3" x14ac:dyDescent="0.25">
      <c r="A40" s="109" t="s">
        <v>114</v>
      </c>
      <c r="B40" s="115">
        <f>+'[4]Transferencias Corrientes'!BC40</f>
        <v>5.70577354</v>
      </c>
      <c r="C40" s="113" t="s">
        <v>85</v>
      </c>
    </row>
    <row r="41" spans="1:3" x14ac:dyDescent="0.25">
      <c r="A41" s="109" t="s">
        <v>115</v>
      </c>
      <c r="B41" s="115">
        <f>+'[4]Transferencias Corrientes'!BC41</f>
        <v>132.61175</v>
      </c>
      <c r="C41" s="113" t="s">
        <v>85</v>
      </c>
    </row>
    <row r="42" spans="1:3" x14ac:dyDescent="0.25">
      <c r="A42" s="109" t="s">
        <v>116</v>
      </c>
      <c r="B42" s="115">
        <f>+'[4]Transferencias Corrientes'!BC42</f>
        <v>42.718501950000004</v>
      </c>
    </row>
    <row r="43" spans="1:3" x14ac:dyDescent="0.25">
      <c r="A43" s="109" t="s">
        <v>117</v>
      </c>
      <c r="B43" s="115">
        <f>+'[4]Transferencias Corrientes'!BC43</f>
        <v>22.321038190000003</v>
      </c>
    </row>
    <row r="44" spans="1:3" x14ac:dyDescent="0.25">
      <c r="A44" s="109" t="s">
        <v>118</v>
      </c>
      <c r="B44" s="115">
        <f>+'[4]Transferencias Corrientes'!BC44</f>
        <v>9.4708475199999995</v>
      </c>
    </row>
    <row r="45" spans="1:3" x14ac:dyDescent="0.25">
      <c r="A45" s="109" t="s">
        <v>119</v>
      </c>
      <c r="B45" s="115">
        <f>+'[4]Transferencias Corrientes'!BC45</f>
        <v>27.75199589</v>
      </c>
    </row>
    <row r="46" spans="1:3" x14ac:dyDescent="0.25">
      <c r="A46" s="109" t="s">
        <v>120</v>
      </c>
      <c r="B46" s="115">
        <f>+'[4]Transferencias Corrientes'!BC46</f>
        <v>65.475817420000013</v>
      </c>
    </row>
    <row r="47" spans="1:3" x14ac:dyDescent="0.25">
      <c r="A47" s="109" t="s">
        <v>121</v>
      </c>
      <c r="B47" s="115">
        <f>+'[4]Transferencias Corrientes'!BC47</f>
        <v>43.768854990000001</v>
      </c>
    </row>
    <row r="48" spans="1:3" x14ac:dyDescent="0.25">
      <c r="A48" s="109" t="s">
        <v>122</v>
      </c>
      <c r="B48" s="115">
        <f>+'[4]Transferencias Corrientes'!BC48</f>
        <v>24.41054141</v>
      </c>
    </row>
    <row r="49" spans="1:3" x14ac:dyDescent="0.25">
      <c r="A49" s="109" t="s">
        <v>123</v>
      </c>
      <c r="B49" s="115">
        <f>+'[4]Transferencias Corrientes'!BC49</f>
        <v>17.559313510000003</v>
      </c>
    </row>
    <row r="50" spans="1:3" x14ac:dyDescent="0.25">
      <c r="A50" s="109" t="s">
        <v>124</v>
      </c>
      <c r="B50" s="115">
        <f>+'[4]Transferencias Corrientes'!BC50</f>
        <v>13.42994305</v>
      </c>
    </row>
    <row r="51" spans="1:3" x14ac:dyDescent="0.25">
      <c r="A51" s="109" t="s">
        <v>125</v>
      </c>
      <c r="B51" s="115">
        <f>+'[4]Transferencias Corrientes'!BC51</f>
        <v>31.455207999999999</v>
      </c>
      <c r="C51" s="113" t="s">
        <v>85</v>
      </c>
    </row>
    <row r="52" spans="1:3" x14ac:dyDescent="0.25">
      <c r="A52" s="109" t="s">
        <v>126</v>
      </c>
      <c r="B52" s="115">
        <f>+'[4]Transferencias Corrientes'!BC52</f>
        <v>12.75</v>
      </c>
      <c r="C52" s="113" t="s">
        <v>85</v>
      </c>
    </row>
    <row r="53" spans="1:3" x14ac:dyDescent="0.25">
      <c r="A53" s="109" t="s">
        <v>127</v>
      </c>
      <c r="B53" s="115">
        <f>+'[4]Transferencias Corrientes'!BC53</f>
        <v>16</v>
      </c>
      <c r="C53" s="113" t="s">
        <v>85</v>
      </c>
    </row>
    <row r="54" spans="1:3" x14ac:dyDescent="0.25">
      <c r="A54" s="109" t="s">
        <v>128</v>
      </c>
      <c r="B54" s="115">
        <f>+'[4]Transferencias Corrientes'!BC54</f>
        <v>3.8419490000000001</v>
      </c>
      <c r="C54" s="113" t="s">
        <v>85</v>
      </c>
    </row>
    <row r="55" spans="1:3" ht="15.75" thickBot="1" x14ac:dyDescent="0.3">
      <c r="A55" s="116" t="s">
        <v>129</v>
      </c>
      <c r="B55" s="117">
        <f>+'[4]Transferencias Corrientes'!BC55</f>
        <v>235.57783902000023</v>
      </c>
    </row>
    <row r="56" spans="1:3" x14ac:dyDescent="0.25">
      <c r="A56" s="118" t="s">
        <v>130</v>
      </c>
      <c r="B56" s="119"/>
    </row>
    <row r="57" spans="1:3" x14ac:dyDescent="0.25">
      <c r="A57" s="120" t="s">
        <v>131</v>
      </c>
    </row>
  </sheetData>
  <mergeCells count="3">
    <mergeCell ref="A1:B1"/>
    <mergeCell ref="A2:B2"/>
    <mergeCell ref="A3:B3"/>
  </mergeCells>
  <hyperlinks>
    <hyperlink ref="E2" location="Indice!A1" display="Volver al indice" xr:uid="{00000000-0004-0000-0400-000000000000}"/>
    <hyperlink ref="E3" location="GC!A1" display="Volver al Balance del GC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workbookViewId="0">
      <selection activeCell="B25" sqref="B25"/>
    </sheetView>
  </sheetViews>
  <sheetFormatPr baseColWidth="10" defaultRowHeight="15" x14ac:dyDescent="0.25"/>
  <cols>
    <col min="1" max="1" width="49" bestFit="1" customWidth="1"/>
  </cols>
  <sheetData>
    <row r="1" spans="1:6" x14ac:dyDescent="0.25">
      <c r="A1" s="176" t="s">
        <v>132</v>
      </c>
      <c r="B1" s="176"/>
    </row>
    <row r="2" spans="1:6" x14ac:dyDescent="0.25">
      <c r="A2" s="176" t="s">
        <v>145</v>
      </c>
      <c r="B2" s="176"/>
      <c r="E2" s="133" t="s">
        <v>141</v>
      </c>
    </row>
    <row r="3" spans="1:6" ht="15.75" thickBot="1" x14ac:dyDescent="0.3">
      <c r="A3" s="177" t="s">
        <v>78</v>
      </c>
      <c r="B3" s="177"/>
      <c r="E3" s="133" t="s">
        <v>142</v>
      </c>
    </row>
    <row r="4" spans="1:6" ht="15.75" thickBot="1" x14ac:dyDescent="0.3">
      <c r="A4" s="122" t="s">
        <v>5</v>
      </c>
      <c r="B4" s="123" t="s">
        <v>79</v>
      </c>
    </row>
    <row r="5" spans="1:6" x14ac:dyDescent="0.25">
      <c r="A5" s="124" t="s">
        <v>133</v>
      </c>
      <c r="B5" s="125">
        <f>+B6+B7</f>
        <v>2117.4886781838986</v>
      </c>
      <c r="D5" s="136"/>
      <c r="E5" s="138"/>
    </row>
    <row r="6" spans="1:6" x14ac:dyDescent="0.25">
      <c r="A6" s="126" t="s">
        <v>134</v>
      </c>
      <c r="B6" s="127">
        <f>+'[4]Gasto de Capital'!AS6</f>
        <v>1186.9918465238989</v>
      </c>
    </row>
    <row r="7" spans="1:6" x14ac:dyDescent="0.25">
      <c r="A7" s="126" t="s">
        <v>135</v>
      </c>
      <c r="B7" s="125">
        <f>+B8+B14+B22+B23</f>
        <v>930.49683166</v>
      </c>
      <c r="F7" s="137"/>
    </row>
    <row r="8" spans="1:6" x14ac:dyDescent="0.25">
      <c r="A8" s="107" t="s">
        <v>34</v>
      </c>
      <c r="B8" s="108">
        <f>SUM(B9:B13)</f>
        <v>37.588260689999998</v>
      </c>
    </row>
    <row r="9" spans="1:6" x14ac:dyDescent="0.25">
      <c r="A9" s="109" t="s">
        <v>84</v>
      </c>
      <c r="B9" s="110">
        <f>+'[4]Gasto de Capital'!AS9</f>
        <v>0</v>
      </c>
    </row>
    <row r="10" spans="1:6" x14ac:dyDescent="0.25">
      <c r="A10" s="109" t="s">
        <v>86</v>
      </c>
      <c r="B10" s="110">
        <f>+'[4]Gasto de Capital'!AS10</f>
        <v>0</v>
      </c>
    </row>
    <row r="11" spans="1:6" x14ac:dyDescent="0.25">
      <c r="A11" s="109" t="s">
        <v>87</v>
      </c>
      <c r="B11" s="110">
        <f>+'[4]Gasto de Capital'!AS11</f>
        <v>0</v>
      </c>
      <c r="F11" s="136"/>
    </row>
    <row r="12" spans="1:6" x14ac:dyDescent="0.25">
      <c r="A12" s="109" t="s">
        <v>88</v>
      </c>
      <c r="B12" s="110">
        <f>+'[4]Gasto de Capital'!AS12</f>
        <v>37.588260689999998</v>
      </c>
      <c r="F12" s="139"/>
    </row>
    <row r="13" spans="1:6" x14ac:dyDescent="0.25">
      <c r="A13" s="109" t="s">
        <v>89</v>
      </c>
      <c r="B13" s="110">
        <f>+'[4]Gasto de Capital'!AS13</f>
        <v>0</v>
      </c>
    </row>
    <row r="14" spans="1:6" x14ac:dyDescent="0.25">
      <c r="A14" s="107" t="s">
        <v>90</v>
      </c>
      <c r="B14" s="108">
        <f>SUM(B15:B21)</f>
        <v>378.49795899999998</v>
      </c>
    </row>
    <row r="15" spans="1:6" x14ac:dyDescent="0.25">
      <c r="A15" s="109" t="s">
        <v>91</v>
      </c>
      <c r="B15" s="110">
        <f>+'[4]Gasto de Capital'!AS15</f>
        <v>210.76525099999998</v>
      </c>
    </row>
    <row r="16" spans="1:6" x14ac:dyDescent="0.25">
      <c r="A16" s="109" t="s">
        <v>92</v>
      </c>
      <c r="B16" s="110">
        <f>+'[4]Gasto de Capital'!AS16</f>
        <v>0</v>
      </c>
    </row>
    <row r="17" spans="1:2" x14ac:dyDescent="0.25">
      <c r="A17" s="109" t="s">
        <v>93</v>
      </c>
      <c r="B17" s="110">
        <f>+'[4]Gasto de Capital'!AS17</f>
        <v>167.732708</v>
      </c>
    </row>
    <row r="18" spans="1:2" x14ac:dyDescent="0.25">
      <c r="A18" s="109" t="s">
        <v>94</v>
      </c>
      <c r="B18" s="110">
        <f>+'[4]Gasto de Capital'!AS18</f>
        <v>0</v>
      </c>
    </row>
    <row r="19" spans="1:2" x14ac:dyDescent="0.25">
      <c r="A19" s="109" t="s">
        <v>95</v>
      </c>
      <c r="B19" s="110">
        <f>+'[4]Gasto de Capital'!AS19</f>
        <v>0</v>
      </c>
    </row>
    <row r="20" spans="1:2" x14ac:dyDescent="0.25">
      <c r="A20" s="109" t="s">
        <v>96</v>
      </c>
      <c r="B20" s="110">
        <f>+'[4]Gasto de Capital'!AS20</f>
        <v>0</v>
      </c>
    </row>
    <row r="21" spans="1:2" x14ac:dyDescent="0.25">
      <c r="A21" s="109" t="s">
        <v>97</v>
      </c>
      <c r="B21" s="110">
        <f>+'[4]Gasto de Capital'!AS21</f>
        <v>0</v>
      </c>
    </row>
    <row r="22" spans="1:2" x14ac:dyDescent="0.25">
      <c r="A22" s="107" t="s">
        <v>136</v>
      </c>
      <c r="B22" s="128">
        <f>+'[4]Gasto de Capital'!AS22</f>
        <v>491.49010966000003</v>
      </c>
    </row>
    <row r="23" spans="1:2" x14ac:dyDescent="0.25">
      <c r="A23" s="107" t="s">
        <v>137</v>
      </c>
      <c r="B23" s="108">
        <f>+B24+B25</f>
        <v>22.920502309999982</v>
      </c>
    </row>
    <row r="24" spans="1:2" x14ac:dyDescent="0.25">
      <c r="A24" s="129" t="s">
        <v>138</v>
      </c>
      <c r="B24" s="110">
        <f>+'[4]Gasto de Capital'!AS24</f>
        <v>9</v>
      </c>
    </row>
    <row r="25" spans="1:2" ht="15.75" thickBot="1" x14ac:dyDescent="0.3">
      <c r="A25" s="130" t="s">
        <v>129</v>
      </c>
      <c r="B25" s="131">
        <f>+'[4]Gasto de Capital'!AS25</f>
        <v>13.920502309999982</v>
      </c>
    </row>
    <row r="26" spans="1:2" x14ac:dyDescent="0.25">
      <c r="A26" s="118" t="s">
        <v>130</v>
      </c>
    </row>
  </sheetData>
  <mergeCells count="3">
    <mergeCell ref="A1:B1"/>
    <mergeCell ref="A2:B2"/>
    <mergeCell ref="A3:B3"/>
  </mergeCells>
  <hyperlinks>
    <hyperlink ref="E2" location="Indice!A1" display="Volver al indice" xr:uid="{00000000-0004-0000-0500-000000000000}"/>
    <hyperlink ref="E3" location="GC!A1" display="Volver al Balance del GC" xr:uid="{00000000-0004-0000-0500-000001000000}"/>
  </hyperlink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SPNF</vt:lpstr>
      <vt:lpstr>GC</vt:lpstr>
      <vt:lpstr>Anexo 1 - Transf. Corriente</vt:lpstr>
      <vt:lpstr>Anexo 2 - Gasto de Cap</vt:lpstr>
      <vt:lpstr>'Anexo 1 - Transf. Corriente'!Área_de_impresión</vt:lpstr>
      <vt:lpstr>'Anexo 2 - Gasto de Cap'!Área_de_impresión</vt:lpstr>
      <vt:lpstr>GC!Área_de_impresión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Esilda Atencio</cp:lastModifiedBy>
  <cp:lastPrinted>2025-08-27T18:07:08Z</cp:lastPrinted>
  <dcterms:created xsi:type="dcterms:W3CDTF">2025-04-03T20:29:09Z</dcterms:created>
  <dcterms:modified xsi:type="dcterms:W3CDTF">2025-10-27T19:11:52Z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