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5\MENSUAL\WEB\12-Diciembre\Sector Público\"/>
    </mc:Choice>
  </mc:AlternateContent>
  <bookViews>
    <workbookView xWindow="120" yWindow="1815" windowWidth="18915" windowHeight="10080" tabRatio="822"/>
  </bookViews>
  <sheets>
    <sheet name="A Enero" sheetId="10" r:id="rId1"/>
  </sheets>
  <calcPr calcId="162913"/>
</workbook>
</file>

<file path=xl/calcChain.xml><?xml version="1.0" encoding="utf-8"?>
<calcChain xmlns="http://schemas.openxmlformats.org/spreadsheetml/2006/main">
  <c r="G11" i="10" l="1"/>
  <c r="H11" i="10"/>
  <c r="F11" i="10"/>
  <c r="C11" i="10"/>
  <c r="D11" i="10"/>
  <c r="B11" i="10"/>
  <c r="G10" i="10"/>
  <c r="H10" i="10"/>
  <c r="F10" i="10"/>
  <c r="C10" i="10"/>
  <c r="D10" i="10"/>
  <c r="B10" i="10"/>
  <c r="G103" i="10"/>
  <c r="H103" i="10"/>
  <c r="F103" i="10"/>
  <c r="C103" i="10"/>
  <c r="D103" i="10"/>
  <c r="B103" i="10"/>
  <c r="G113" i="10"/>
  <c r="H113" i="10"/>
  <c r="F113" i="10"/>
  <c r="C113" i="10"/>
  <c r="D113" i="10"/>
  <c r="B113" i="10"/>
  <c r="G110" i="10"/>
  <c r="H110" i="10"/>
  <c r="F110" i="10"/>
  <c r="C110" i="10"/>
  <c r="D110" i="10"/>
  <c r="B110" i="10"/>
  <c r="I79" i="10"/>
  <c r="E79" i="10"/>
  <c r="B88" i="10"/>
  <c r="C88" i="10"/>
  <c r="D88" i="10"/>
  <c r="I113" i="10" l="1"/>
  <c r="E113" i="10"/>
  <c r="I110" i="10"/>
  <c r="E110" i="10"/>
  <c r="I109" i="10"/>
  <c r="E109" i="10"/>
  <c r="I108" i="10"/>
  <c r="E108" i="10"/>
  <c r="I112" i="10"/>
  <c r="E112" i="10"/>
  <c r="I111" i="10"/>
  <c r="E111" i="10"/>
  <c r="I107" i="10"/>
  <c r="E107" i="10"/>
  <c r="I106" i="10"/>
  <c r="E106" i="10"/>
  <c r="I105" i="10"/>
  <c r="E105" i="10"/>
  <c r="I104" i="10"/>
  <c r="E104" i="10"/>
  <c r="I102" i="10"/>
  <c r="E102" i="10"/>
  <c r="I101" i="10"/>
  <c r="E101" i="10"/>
  <c r="I100" i="10"/>
  <c r="E100" i="10"/>
  <c r="E99" i="10"/>
  <c r="I98" i="10"/>
  <c r="E98" i="10"/>
  <c r="I97" i="10"/>
  <c r="E97" i="10"/>
  <c r="I96" i="10"/>
  <c r="E96" i="10"/>
  <c r="I95" i="10"/>
  <c r="E95" i="10"/>
  <c r="I116" i="10"/>
  <c r="E116" i="10"/>
  <c r="E115" i="10"/>
  <c r="I94" i="10"/>
  <c r="E94" i="10"/>
  <c r="I93" i="10"/>
  <c r="E93" i="10"/>
  <c r="I92" i="10"/>
  <c r="E92" i="10"/>
  <c r="I91" i="10"/>
  <c r="E91" i="10"/>
  <c r="E90" i="10"/>
  <c r="I89" i="10"/>
  <c r="E89" i="10"/>
  <c r="I114" i="10"/>
  <c r="E114" i="10"/>
  <c r="H88" i="10"/>
  <c r="G88" i="10"/>
  <c r="F88" i="10"/>
  <c r="E88" i="10"/>
  <c r="I87" i="10"/>
  <c r="E87" i="10"/>
  <c r="E86" i="10"/>
  <c r="I85" i="10"/>
  <c r="E85" i="10"/>
  <c r="I84" i="10"/>
  <c r="E84" i="10"/>
  <c r="I83" i="10"/>
  <c r="E83" i="10"/>
  <c r="I82" i="10"/>
  <c r="E82" i="10"/>
  <c r="I81" i="10"/>
  <c r="E81" i="10"/>
  <c r="I80" i="10"/>
  <c r="E80" i="10"/>
  <c r="I78" i="10"/>
  <c r="E78" i="10"/>
  <c r="E77" i="10"/>
  <c r="I76" i="10"/>
  <c r="E76" i="10"/>
  <c r="E75" i="10"/>
  <c r="I74" i="10"/>
  <c r="E74" i="10"/>
  <c r="I73" i="10"/>
  <c r="E73" i="10"/>
  <c r="I72" i="10"/>
  <c r="E72" i="10"/>
  <c r="I71" i="10"/>
  <c r="E71" i="10"/>
  <c r="I70" i="10"/>
  <c r="E70" i="10"/>
  <c r="E69" i="10"/>
  <c r="I68" i="10"/>
  <c r="E68" i="10"/>
  <c r="I67" i="10"/>
  <c r="E67" i="10"/>
  <c r="I66" i="10"/>
  <c r="E66" i="10"/>
  <c r="I65" i="10"/>
  <c r="E65" i="10"/>
  <c r="E64" i="10"/>
  <c r="I63" i="10"/>
  <c r="E63" i="10"/>
  <c r="I62" i="10"/>
  <c r="E62" i="10"/>
  <c r="E61" i="10"/>
  <c r="E60" i="10"/>
  <c r="E59" i="10"/>
  <c r="E58" i="10"/>
  <c r="I57" i="10"/>
  <c r="E57" i="10"/>
  <c r="I56" i="10"/>
  <c r="E56" i="10"/>
  <c r="I55" i="10"/>
  <c r="E55" i="10"/>
  <c r="E54" i="10"/>
  <c r="E53" i="10"/>
  <c r="I52" i="10"/>
  <c r="E52" i="10"/>
  <c r="I51" i="10"/>
  <c r="E51" i="10"/>
  <c r="I50" i="10"/>
  <c r="I49" i="10"/>
  <c r="E49" i="10"/>
  <c r="I48" i="10"/>
  <c r="E48" i="10"/>
  <c r="I47" i="10"/>
  <c r="E47" i="10"/>
  <c r="I46" i="10"/>
  <c r="E46" i="10"/>
  <c r="I45" i="10"/>
  <c r="E45" i="10"/>
  <c r="E44" i="10"/>
  <c r="H43" i="10"/>
  <c r="G43" i="10"/>
  <c r="F43" i="10"/>
  <c r="D43" i="10"/>
  <c r="C43" i="10"/>
  <c r="B43" i="10"/>
  <c r="E42" i="10"/>
  <c r="I41" i="10"/>
  <c r="E41" i="10"/>
  <c r="I40" i="10"/>
  <c r="E40" i="10"/>
  <c r="E39" i="10"/>
  <c r="E38" i="10"/>
  <c r="E37" i="10"/>
  <c r="E36" i="10"/>
  <c r="E35" i="10"/>
  <c r="E34" i="10"/>
  <c r="I33" i="10"/>
  <c r="E33" i="10"/>
  <c r="I32" i="10"/>
  <c r="E32" i="10"/>
  <c r="I31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E14" i="10"/>
  <c r="I13" i="10"/>
  <c r="E13" i="10"/>
  <c r="H12" i="10"/>
  <c r="G12" i="10"/>
  <c r="F12" i="10"/>
  <c r="D12" i="10"/>
  <c r="C12" i="10"/>
  <c r="B12" i="10"/>
  <c r="E103" i="10" l="1"/>
  <c r="I103" i="10"/>
  <c r="I88" i="10"/>
  <c r="I43" i="10"/>
  <c r="I12" i="10"/>
  <c r="E43" i="10"/>
  <c r="E12" i="10"/>
  <c r="I10" i="10" l="1"/>
  <c r="E11" i="10"/>
  <c r="I11" i="10"/>
  <c r="E10" i="10"/>
</calcChain>
</file>

<file path=xl/sharedStrings.xml><?xml version="1.0" encoding="utf-8"?>
<sst xmlns="http://schemas.openxmlformats.org/spreadsheetml/2006/main" count="227" uniqueCount="124">
  <si>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</si>
  <si>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</si>
  <si>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</si>
  <si>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</si>
  <si>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</si>
  <si>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</si>
  <si>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</si>
  <si>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</si>
  <si>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</si>
  <si>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</si>
  <si>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</si>
  <si>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</si>
  <si>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Asamblea Nacional</t>
  </si>
  <si>
    <t>Contraloría General de la República</t>
  </si>
  <si>
    <t>Fiscalía General de Cuentas</t>
  </si>
  <si>
    <t>Fiscalía General Electoral</t>
  </si>
  <si>
    <t>-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</si>
  <si>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</si>
  <si>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</si>
  <si>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</si>
  <si>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</si>
  <si>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</si>
  <si>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Tribunal Administrativo Tributario</t>
  </si>
  <si>
    <t>Tribunal de Cuentas</t>
  </si>
  <si>
    <t>Tribunal Electoral</t>
  </si>
  <si>
    <t>Servicio de la Deuda Pública</t>
  </si>
  <si>
    <t>Bingos Nacionales</t>
  </si>
  <si>
    <t>IDAAN</t>
  </si>
  <si>
    <t>IFARHU</t>
  </si>
  <si>
    <t>Zona Franca de Barú</t>
  </si>
  <si>
    <t>Zona Libre de Colón</t>
  </si>
  <si>
    <t>Defensoría del Pueblo</t>
  </si>
  <si>
    <t>Lotería Nacional de Beneficencia</t>
  </si>
  <si>
    <t>Sector Público</t>
  </si>
  <si>
    <t>Resto del Sector Púbico No Financiero</t>
  </si>
  <si>
    <t>Transporte Masivo de Panamá, S.A.</t>
  </si>
  <si>
    <t>Tribunal Adm. de Contrat. Públicas</t>
  </si>
  <si>
    <t>Superint. de Seguros y Reaseguros</t>
  </si>
  <si>
    <t>Caja de Seguro Social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</si>
  <si>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</si>
  <si>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Nota: Toda la información contenida en este informe es preliminar.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</si>
  <si>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</si>
  <si>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</si>
  <si>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</si>
  <si>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</si>
  <si>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</si>
  <si>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</si>
  <si>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</si>
  <si>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</si>
  <si>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</si>
  <si>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</si>
  <si>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</si>
  <si>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</si>
  <si>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</si>
  <si>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</si>
  <si>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</si>
  <si>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</si>
  <si>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</si>
  <si>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</si>
  <si>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</si>
  <si>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</si>
  <si>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</si>
  <si>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</si>
  <si>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</si>
  <si>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</si>
  <si>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</si>
  <si>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</si>
  <si>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</si>
  <si>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</si>
  <si>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</si>
  <si>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</si>
  <si>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</si>
  <si>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</si>
  <si>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</si>
  <si>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</si>
  <si>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</si>
  <si>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</si>
  <si>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</si>
  <si>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</si>
  <si>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</si>
  <si>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</si>
  <si>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</si>
  <si>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</si>
  <si>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</si>
  <si>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</si>
  <si>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</si>
  <si>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</si>
  <si>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</si>
  <si>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</si>
  <si>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</si>
  <si>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</si>
  <si>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</si>
  <si>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</si>
  <si>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</si>
  <si>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</si>
  <si>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</si>
  <si>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</si>
  <si>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</si>
  <si>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</si>
  <si>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</si>
  <si>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</si>
  <si>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</si>
  <si>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</si>
  <si>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Inst. Nac. de Form. Prof. y Cap. p. Des. Hum.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</si>
  <si>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</si>
  <si>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</si>
  <si>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</si>
  <si>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</si>
  <si>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</si>
  <si>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</si>
  <si>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</si>
  <si>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</si>
  <si>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</si>
  <si>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</si>
  <si>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Ministerio de la Mujer</t>
  </si>
  <si>
    <t>Univeridad Auton. de Pueblos Indíg.</t>
  </si>
  <si>
    <t>Instit. Tecn. Sup. de Agrotec. Américas</t>
  </si>
  <si>
    <t>Agencia del Área Ec. Esp. de Aguadulce</t>
  </si>
  <si>
    <t>Fuente: Información del Consolidado de SIAFPA</t>
  </si>
  <si>
    <t>AL 31 DE ENERO DE 2025</t>
  </si>
  <si>
    <t>Secr. Nac. de Pol. y Des. Afropanameños</t>
  </si>
  <si>
    <t>Sector Público Financiero</t>
  </si>
  <si>
    <t>Otras Entidades del Sector Público</t>
  </si>
  <si>
    <t>Ejecutado = suma del Gasto Devengado y Pasivo Contingente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</si>
</sst>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17">
    <xf numFmtId="0" fontId="0" fillId="0" borderId="0" xfId="0"/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Fill="1" applyBorder="1" applyAlignment="1">
      <alignment horizontal="right"/>
    </xf>
    <xf numFmtId="164" fontId="0" fillId="0" borderId="11" xfId="0" applyNumberFormat="1" applyFill="1" applyBorder="1"/>
    <xf numFmtId="164" fontId="0" fillId="0" borderId="5" xfId="0" applyNumberFormat="1" applyFill="1" applyBorder="1"/>
    <xf numFmtId="0" fontId="3" fillId="3" borderId="19" xfId="0" applyFont="1" applyFill="1" applyBorder="1" applyAlignment="1" applyProtection="1">
      <alignment horizontal="justify" vertical="distributed" wrapText="1"/>
      <protection locked="0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29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7" xfId="0" applyNumberFormat="1" applyBorder="1"/>
    <xf numFmtId="164" fontId="0" fillId="0" borderId="30" xfId="0" applyNumberFormat="1" applyBorder="1"/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5" fontId="0" fillId="0" borderId="28" xfId="1" applyNumberFormat="1" applyFont="1" applyBorder="1" applyAlignment="1">
      <alignment horizontal="right" wrapText="1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3" borderId="32" xfId="0" applyNumberFormat="1" applyFont="1" applyFill="1" applyBorder="1" applyAlignment="1" applyProtection="1">
      <alignment horizontal="right"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0" fontId="2" fillId="2" borderId="19" xfId="0" applyFont="1" applyFill="1" applyBorder="1" applyAlignment="1" applyProtection="1">
      <alignment horizontal="left" vertical="center" wrapText="1"/>
      <protection locked="0"/>
    </xf>
    <xf numFmtId="0" fontId="3" fillId="3" borderId="19" xfId="0" applyFont="1" applyFill="1" applyBorder="1" applyAlignment="1" applyProtection="1">
      <alignment horizontal="left" vertical="center" wrapText="1"/>
      <protection locked="0"/>
    </xf>
    <xf numFmtId="164" fontId="0" fillId="0" borderId="11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0" fillId="0" borderId="0" xfId="0"/>
    <xf numFmtId="0" fontId="10" fillId="0" borderId="21" xfId="0" applyFont="1" applyBorder="1" applyAlignment="1" applyProtection="1">
      <alignment vertical="center" wrapText="1"/>
      <protection locked="0"/>
    </xf>
    <xf numFmtId="0" fontId="11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0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horizontal="justify" readingOrder="2"/>
      <protection locked="0"/>
    </xf>
    <xf numFmtId="0" fontId="10" fillId="0" borderId="21" xfId="0" applyFont="1" applyBorder="1" applyAlignment="1" applyProtection="1">
      <alignment horizontal="justify"/>
      <protection locked="0"/>
    </xf>
    <xf numFmtId="0" fontId="10" fillId="0" borderId="23" xfId="0" applyFont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horizontal="justify" vertical="distributed" wrapText="1"/>
      <protection locked="0"/>
    </xf>
    <xf numFmtId="0" fontId="3" fillId="4" borderId="31" xfId="0" applyFont="1" applyFill="1" applyBorder="1" applyAlignment="1" applyProtection="1">
      <alignment horizontal="left" vertical="center" wrapText="1"/>
      <protection locked="0"/>
    </xf>
    <xf numFmtId="165" fontId="0" fillId="0" borderId="37" xfId="1" applyNumberFormat="1" applyFont="1" applyBorder="1" applyAlignment="1">
      <alignment horizontal="right" wrapText="1"/>
    </xf>
    <xf numFmtId="165" fontId="0" fillId="0" borderId="39" xfId="1" applyNumberFormat="1" applyFont="1" applyBorder="1" applyAlignment="1">
      <alignment horizontal="right" wrapText="1"/>
    </xf>
    <xf numFmtId="164" fontId="3" fillId="3" borderId="9" xfId="0" applyNumberFormat="1" applyFont="1" applyFill="1" applyBorder="1" applyAlignment="1" applyProtection="1">
      <alignment vertical="center" wrapText="1"/>
    </xf>
    <xf numFmtId="164" fontId="3" fillId="3" borderId="3" xfId="0" applyNumberFormat="1" applyFont="1" applyFill="1" applyBorder="1" applyAlignment="1" applyProtection="1">
      <alignment vertical="center" wrapText="1"/>
    </xf>
    <xf numFmtId="165" fontId="3" fillId="3" borderId="4" xfId="1" applyNumberFormat="1" applyFont="1" applyFill="1" applyBorder="1" applyAlignment="1">
      <alignment horizontal="right" vertical="center" wrapText="1"/>
    </xf>
    <xf numFmtId="164" fontId="3" fillId="3" borderId="3" xfId="0" applyNumberFormat="1" applyFont="1" applyFill="1" applyBorder="1" applyAlignment="1" applyProtection="1">
      <alignment horizontal="right" vertical="center" wrapText="1"/>
    </xf>
    <xf numFmtId="164" fontId="3" fillId="3" borderId="9" xfId="0" applyNumberFormat="1" applyFont="1" applyFill="1" applyBorder="1" applyAlignment="1" applyProtection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29" xfId="0" applyNumberFormat="1" applyBorder="1" applyProtection="1">
      <protection locked="0"/>
    </xf>
    <xf numFmtId="164" fontId="0" fillId="0" borderId="27" xfId="0" applyNumberFormat="1" applyBorder="1" applyProtection="1">
      <protection locked="0"/>
    </xf>
    <xf numFmtId="164" fontId="0" fillId="0" borderId="30" xfId="0" applyNumberFormat="1" applyBorder="1" applyProtection="1">
      <protection locked="0"/>
    </xf>
    <xf numFmtId="0" fontId="4" fillId="5" borderId="18" xfId="0" applyFont="1" applyFill="1" applyBorder="1" applyAlignment="1" applyProtection="1">
      <alignment horizontal="center" vertical="center" wrapText="1"/>
      <protection locked="0"/>
    </xf>
    <xf numFmtId="0" fontId="4" fillId="5" borderId="29" xfId="0" applyFont="1" applyFill="1" applyBorder="1" applyAlignment="1" applyProtection="1">
      <alignment horizontal="center" vertical="center" wrapText="1"/>
      <protection locked="0"/>
    </xf>
    <xf numFmtId="0" fontId="4" fillId="5" borderId="2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4" fontId="3" fillId="3" borderId="35" xfId="0" applyNumberFormat="1" applyFont="1" applyFill="1" applyBorder="1" applyAlignment="1" applyProtection="1">
      <alignment horizontal="right" vertical="center" wrapText="1"/>
    </xf>
    <xf numFmtId="165" fontId="3" fillId="3" borderId="36" xfId="1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 applyProtection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0" fontId="3" fillId="3" borderId="31" xfId="0" applyFont="1" applyFill="1" applyBorder="1" applyAlignment="1" applyProtection="1">
      <alignment horizontal="justify" vertical="distributed" wrapText="1"/>
      <protection locked="0"/>
    </xf>
    <xf numFmtId="164" fontId="0" fillId="0" borderId="7" xfId="0" applyNumberFormat="1" applyBorder="1" applyAlignment="1" applyProtection="1">
      <alignment horizontal="right"/>
      <protection locked="0"/>
    </xf>
    <xf numFmtId="166" fontId="0" fillId="0" borderId="11" xfId="0" applyNumberFormat="1" applyBorder="1"/>
    <xf numFmtId="166" fontId="0" fillId="0" borderId="5" xfId="0" applyNumberFormat="1" applyBorder="1"/>
    <xf numFmtId="0" fontId="8" fillId="0" borderId="13" xfId="0" applyFont="1" applyBorder="1" applyAlignment="1" applyProtection="1">
      <alignment horizontal="left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4" fillId="5" borderId="17" xfId="0" applyFont="1" applyFill="1" applyBorder="1" applyAlignment="1" applyProtection="1">
      <alignment horizontal="center" vertical="center" wrapText="1"/>
      <protection locked="0"/>
    </xf>
    <xf numFmtId="0" fontId="4" fillId="5" borderId="31" xfId="0" applyFont="1" applyFill="1" applyBorder="1" applyAlignment="1" applyProtection="1">
      <alignment horizontal="center" vertical="center" wrapText="1"/>
      <protection locked="0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164" fontId="0" fillId="0" borderId="0" xfId="0" applyNumberFormat="1" applyFill="1" applyBorder="1" applyProtection="1">
      <protection locked="0"/>
    </xf>
    <xf numFmtId="164" fontId="0" fillId="0" borderId="12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0" fillId="0" borderId="16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>
      <alignment horizontal="right"/>
    </xf>
    <xf numFmtId="0" fontId="10" fillId="0" borderId="41" xfId="0" applyFont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horizontal="justify" vertical="distributed"/>
    </xf>
    <xf numFmtId="0" fontId="10" fillId="0" borderId="42" xfId="0" applyFont="1" applyBorder="1"/>
    <xf numFmtId="164" fontId="3" fillId="3" borderId="35" xfId="0" applyNumberFormat="1" applyFont="1" applyFill="1" applyBorder="1" applyAlignment="1" applyProtection="1">
      <alignment vertical="center" wrapText="1"/>
    </xf>
    <xf numFmtId="164" fontId="3" fillId="3" borderId="32" xfId="0" applyNumberFormat="1" applyFont="1" applyFill="1" applyBorder="1" applyAlignment="1" applyProtection="1">
      <alignment vertical="center" wrapText="1"/>
    </xf>
    <xf numFmtId="165" fontId="3" fillId="3" borderId="33" xfId="1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right" wrapText="1"/>
      <protection locked="0"/>
    </xf>
    <xf numFmtId="164" fontId="3" fillId="3" borderId="34" xfId="0" applyNumberFormat="1" applyFont="1" applyFill="1" applyBorder="1" applyAlignment="1" applyProtection="1">
      <alignment horizontal="right" vertical="center" wrapText="1"/>
    </xf>
    <xf numFmtId="164" fontId="0" fillId="0" borderId="12" xfId="0" applyNumberFormat="1" applyFill="1" applyBorder="1"/>
    <xf numFmtId="164" fontId="0" fillId="0" borderId="7" xfId="0" applyNumberFormat="1" applyFill="1" applyBorder="1"/>
    <xf numFmtId="164" fontId="0" fillId="0" borderId="14" xfId="0" applyNumberFormat="1" applyBorder="1" applyAlignment="1" applyProtection="1">
      <alignment horizontal="right"/>
      <protection locked="0"/>
    </xf>
    <xf numFmtId="164" fontId="0" fillId="0" borderId="12" xfId="0" applyNumberFormat="1" applyFill="1" applyBorder="1" applyAlignment="1"/>
    <xf numFmtId="164" fontId="0" fillId="0" borderId="7" xfId="0" applyNumberFormat="1" applyFill="1" applyBorder="1" applyAlignment="1"/>
    <xf numFmtId="164" fontId="0" fillId="0" borderId="14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166" fontId="0" fillId="0" borderId="11" xfId="0" applyNumberFormat="1" applyBorder="1" applyAlignment="1">
      <alignment horizontal="right"/>
    </xf>
    <xf numFmtId="164" fontId="0" fillId="0" borderId="12" xfId="0" applyNumberFormat="1" applyBorder="1" applyAlignment="1" applyProtection="1">
      <alignment horizontal="right"/>
      <protection locked="0"/>
    </xf>
    <xf numFmtId="0" fontId="10" fillId="0" borderId="41" xfId="0" applyFont="1" applyFill="1" applyBorder="1" applyAlignment="1" applyProtection="1">
      <alignment vertical="center" wrapText="1"/>
      <protection locked="0"/>
    </xf>
    <xf numFmtId="165" fontId="2" fillId="2" borderId="43" xfId="1" applyNumberFormat="1" applyFont="1" applyFill="1" applyBorder="1" applyAlignment="1">
      <alignment horizontal="right" vertical="center" wrapText="1"/>
    </xf>
    <xf numFmtId="165" fontId="3" fillId="4" borderId="40" xfId="1" applyNumberFormat="1" applyFont="1" applyFill="1" applyBorder="1" applyAlignment="1">
      <alignment horizontal="right" vertical="center" wrapText="1"/>
    </xf>
  </cellXfs>
  <cellStyles count="4">
    <cellStyle name="Normal" xfId="0" builtinId="0"/>
    <cellStyle name="Normal 2 2" xfId="3"/>
    <cellStyle name="Normal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B7712.525AA33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66674</xdr:rowOff>
    </xdr:from>
    <xdr:to>
      <xdr:col>0</xdr:col>
      <xdr:colOff>1377753</xdr:colOff>
      <xdr:row>3</xdr:row>
      <xdr:rowOff>76199</xdr:rowOff>
    </xdr:to>
    <xdr:pic>
      <xdr:nvPicPr>
        <xdr:cNvPr id="17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39" customWidth="1"/>
    <col min="2" max="2" width="10.5703125" style="39" customWidth="1"/>
    <col min="3" max="3" width="12.7109375" style="39" customWidth="1"/>
    <col min="4" max="4" width="11.7109375" style="39" customWidth="1"/>
    <col min="5" max="5" width="11.7109375" style="6" customWidth="1"/>
    <col min="6" max="6" width="10.7109375" style="9" customWidth="1"/>
    <col min="7" max="7" width="12.7109375" style="9" customWidth="1"/>
    <col min="8" max="9" width="11.7109375" style="9" customWidth="1"/>
    <col min="10" max="10" width="11.42578125" style="39"/>
    <col min="11" max="11" width="40.140625" style="39" customWidth="1"/>
    <col min="12" max="16384" width="11.42578125" style="39"/>
  </cols>
  <sheetData>
    <row r="1" spans="1:9" x14ac:dyDescent="0.25">
      <c r="A1" s="81" t="s">
        <v>0</v>
      </c>
      <c r="B1" s="81"/>
      <c r="C1" s="81"/>
      <c r="D1" s="81"/>
      <c r="E1" s="81"/>
      <c r="F1" s="81"/>
      <c r="G1" s="81"/>
      <c r="H1" s="81"/>
      <c r="I1" s="81"/>
    </row>
    <row r="2" spans="1:9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9" x14ac:dyDescent="0.25">
      <c r="A3" s="82" t="s">
        <v>39</v>
      </c>
      <c r="B3" s="82"/>
      <c r="C3" s="82"/>
      <c r="D3" s="82"/>
      <c r="E3" s="82"/>
      <c r="F3" s="82"/>
      <c r="G3" s="82"/>
      <c r="H3" s="82"/>
      <c r="I3" s="82"/>
    </row>
    <row r="4" spans="1:9" x14ac:dyDescent="0.25">
      <c r="A4" s="82" t="s">
        <v>102</v>
      </c>
      <c r="B4" s="82"/>
      <c r="C4" s="82"/>
      <c r="D4" s="82"/>
      <c r="E4" s="82"/>
      <c r="F4" s="82"/>
      <c r="G4" s="82"/>
      <c r="H4" s="82"/>
      <c r="I4" s="82"/>
    </row>
    <row r="5" spans="1:9" x14ac:dyDescent="0.25">
      <c r="A5" s="82" t="s">
        <v>119</v>
      </c>
      <c r="B5" s="82"/>
      <c r="C5" s="82"/>
      <c r="D5" s="82"/>
      <c r="E5" s="82"/>
      <c r="F5" s="82"/>
      <c r="G5" s="82"/>
      <c r="H5" s="82"/>
      <c r="I5" s="82"/>
    </row>
    <row r="6" spans="1:9" x14ac:dyDescent="0.25">
      <c r="A6" s="83" t="s">
        <v>2</v>
      </c>
      <c r="B6" s="83"/>
      <c r="C6" s="83"/>
      <c r="D6" s="83"/>
      <c r="E6" s="83"/>
      <c r="F6" s="83"/>
      <c r="G6" s="83"/>
      <c r="H6" s="83"/>
      <c r="I6" s="83"/>
    </row>
    <row r="7" spans="1:9" ht="6" customHeight="1" thickBot="1" x14ac:dyDescent="0.3">
      <c r="A7" s="84"/>
      <c r="B7" s="84"/>
      <c r="C7" s="84"/>
      <c r="D7" s="84"/>
      <c r="E7" s="84"/>
      <c r="F7" s="84"/>
      <c r="G7" s="84"/>
      <c r="H7" s="84"/>
      <c r="I7" s="84"/>
    </row>
    <row r="8" spans="1:9" x14ac:dyDescent="0.25">
      <c r="A8" s="85" t="s">
        <v>3</v>
      </c>
      <c r="B8" s="87" t="s">
        <v>4</v>
      </c>
      <c r="C8" s="88"/>
      <c r="D8" s="88"/>
      <c r="E8" s="89"/>
      <c r="F8" s="87" t="s">
        <v>5</v>
      </c>
      <c r="G8" s="88"/>
      <c r="H8" s="88"/>
      <c r="I8" s="90"/>
    </row>
    <row r="9" spans="1:9" ht="30.75" thickBot="1" x14ac:dyDescent="0.3">
      <c r="A9" s="86"/>
      <c r="B9" s="62" t="s">
        <v>6</v>
      </c>
      <c r="C9" s="63" t="s">
        <v>7</v>
      </c>
      <c r="D9" s="63" t="s">
        <v>8</v>
      </c>
      <c r="E9" s="64" t="s">
        <v>9</v>
      </c>
      <c r="F9" s="65" t="s">
        <v>6</v>
      </c>
      <c r="G9" s="63" t="s">
        <v>7</v>
      </c>
      <c r="H9" s="63" t="s">
        <v>8</v>
      </c>
      <c r="I9" s="66" t="s">
        <v>9</v>
      </c>
    </row>
    <row r="10" spans="1:9" ht="15.75" thickBot="1" x14ac:dyDescent="0.3">
      <c r="A10" s="35" t="s">
        <v>33</v>
      </c>
      <c r="B10" s="67">
        <f>B12+B43+B88+B103+B110+B113</f>
        <v>21227.203786000002</v>
      </c>
      <c r="C10" s="68">
        <f t="shared" ref="C10:D10" si="0">C12+C43+C88+C103+C110+C113</f>
        <v>21224.960200000001</v>
      </c>
      <c r="D10" s="68">
        <f t="shared" si="0"/>
        <v>1804.8337382700001</v>
      </c>
      <c r="E10" s="115">
        <f>D10/C10</f>
        <v>8.5033551123926257E-2</v>
      </c>
      <c r="F10" s="67">
        <f>F12+F43+F88+F103+F110+F113</f>
        <v>8884.7835890000006</v>
      </c>
      <c r="G10" s="68">
        <f t="shared" ref="G10:H10" si="1">G12+G43+G88+G103+G110+G113</f>
        <v>8887.0271750000011</v>
      </c>
      <c r="H10" s="68">
        <f t="shared" si="1"/>
        <v>268.93350242000002</v>
      </c>
      <c r="I10" s="69">
        <f>H10/G10</f>
        <v>3.0261357045979775E-2</v>
      </c>
    </row>
    <row r="11" spans="1:9" ht="15.75" thickBot="1" x14ac:dyDescent="0.3">
      <c r="A11" s="50" t="s">
        <v>10</v>
      </c>
      <c r="B11" s="72">
        <f>B10-B110-B113</f>
        <v>19651.839963000002</v>
      </c>
      <c r="C11" s="73">
        <f t="shared" ref="C11:D11" si="2">C10-C110-C113</f>
        <v>19649.596377000002</v>
      </c>
      <c r="D11" s="73">
        <f t="shared" si="2"/>
        <v>1673.71524649</v>
      </c>
      <c r="E11" s="116">
        <f>D11/C11</f>
        <v>8.5178098032033689E-2</v>
      </c>
      <c r="F11" s="72">
        <f>F10-F50-F110-F113</f>
        <v>5611.9437760000001</v>
      </c>
      <c r="G11" s="73">
        <f t="shared" ref="G11:H11" si="3">G10-G50-G110-G113</f>
        <v>5614.1873620000006</v>
      </c>
      <c r="H11" s="73">
        <f t="shared" si="3"/>
        <v>99.735847420000027</v>
      </c>
      <c r="I11" s="34">
        <f>H11/G11</f>
        <v>1.7764965967304321E-2</v>
      </c>
    </row>
    <row r="12" spans="1:9" ht="15.75" thickBot="1" x14ac:dyDescent="0.3">
      <c r="A12" s="36" t="s">
        <v>11</v>
      </c>
      <c r="B12" s="70">
        <f>SUM(B13:B42)</f>
        <v>12272.699759000001</v>
      </c>
      <c r="C12" s="33">
        <f>SUM(C13:C42)</f>
        <v>12270.537819000001</v>
      </c>
      <c r="D12" s="33">
        <f>SUM(D13:D42)</f>
        <v>1136.7466907999999</v>
      </c>
      <c r="E12" s="71">
        <f>D12/C12</f>
        <v>9.2640331464512782E-2</v>
      </c>
      <c r="F12" s="70">
        <f>SUM(F13:F42)</f>
        <v>3195.9699900000005</v>
      </c>
      <c r="G12" s="33">
        <f>SUM(G13:G42)</f>
        <v>3198.1319300000005</v>
      </c>
      <c r="H12" s="33">
        <f>SUM(H13:H42)</f>
        <v>54.892223930000007</v>
      </c>
      <c r="I12" s="101">
        <f>H12/G12</f>
        <v>1.7163839745035159E-2</v>
      </c>
    </row>
    <row r="13" spans="1:9" x14ac:dyDescent="0.25">
      <c r="A13" s="114" t="s">
        <v>12</v>
      </c>
      <c r="B13" s="20">
        <v>95.7</v>
      </c>
      <c r="C13" s="21">
        <v>95.7</v>
      </c>
      <c r="D13" s="21">
        <v>7.0583709500000005</v>
      </c>
      <c r="E13" s="7">
        <f>D13/C13</f>
        <v>7.375518234064786E-2</v>
      </c>
      <c r="F13" s="14">
        <v>3</v>
      </c>
      <c r="G13" s="15">
        <v>3</v>
      </c>
      <c r="H13" s="15">
        <v>0.19884960999999998</v>
      </c>
      <c r="I13" s="7">
        <f>H13/G13</f>
        <v>6.6283203333333332E-2</v>
      </c>
    </row>
    <row r="14" spans="1:9" x14ac:dyDescent="0.25">
      <c r="A14" s="40" t="s">
        <v>13</v>
      </c>
      <c r="B14" s="1">
        <v>127.975312</v>
      </c>
      <c r="C14" s="4">
        <v>127.975312</v>
      </c>
      <c r="D14" s="4">
        <v>7.6237841299999998</v>
      </c>
      <c r="E14" s="5">
        <f>D14/C14</f>
        <v>5.9572303523667124E-2</v>
      </c>
      <c r="F14" s="31" t="s">
        <v>16</v>
      </c>
      <c r="G14" s="32" t="s">
        <v>16</v>
      </c>
      <c r="H14" s="32" t="s">
        <v>16</v>
      </c>
      <c r="I14" s="5" t="s">
        <v>16</v>
      </c>
    </row>
    <row r="15" spans="1:9" x14ac:dyDescent="0.25">
      <c r="A15" s="40" t="s">
        <v>19</v>
      </c>
      <c r="B15" s="1">
        <v>162.91787199999999</v>
      </c>
      <c r="C15" s="4">
        <v>162.87721199999999</v>
      </c>
      <c r="D15" s="4">
        <v>9.5438286199999993</v>
      </c>
      <c r="E15" s="5">
        <f t="shared" ref="E15:E37" si="4">D15/C15</f>
        <v>5.8595235655187913E-2</v>
      </c>
      <c r="F15" s="16">
        <v>37.085140000000003</v>
      </c>
      <c r="G15" s="17">
        <v>37.125799999999998</v>
      </c>
      <c r="H15" s="17">
        <v>1.0776829999999999</v>
      </c>
      <c r="I15" s="5">
        <f t="shared" ref="I15:I27" si="5">H15/G15</f>
        <v>2.9027872800047406E-2</v>
      </c>
    </row>
    <row r="16" spans="1:9" x14ac:dyDescent="0.25">
      <c r="A16" s="40" t="s">
        <v>41</v>
      </c>
      <c r="B16" s="1">
        <v>69.841965999999999</v>
      </c>
      <c r="C16" s="4">
        <v>69.834215999999998</v>
      </c>
      <c r="D16" s="4">
        <v>7.7401577300000008</v>
      </c>
      <c r="E16" s="5">
        <f t="shared" si="4"/>
        <v>0.1108361799321983</v>
      </c>
      <c r="F16" s="16">
        <v>2.5</v>
      </c>
      <c r="G16" s="17">
        <v>2.5077500000000001</v>
      </c>
      <c r="H16" s="17">
        <v>1.5814500000000001E-3</v>
      </c>
      <c r="I16" s="5">
        <f t="shared" si="5"/>
        <v>6.3062506230684881E-4</v>
      </c>
    </row>
    <row r="17" spans="1:9" x14ac:dyDescent="0.25">
      <c r="A17" s="41" t="s">
        <v>42</v>
      </c>
      <c r="B17" s="1">
        <v>2024.526149</v>
      </c>
      <c r="C17" s="4">
        <v>2024.526149</v>
      </c>
      <c r="D17" s="4">
        <v>122.14736729000001</v>
      </c>
      <c r="E17" s="5">
        <f t="shared" si="4"/>
        <v>6.0333805690943439E-2</v>
      </c>
      <c r="F17" s="16">
        <v>1652.6549339999999</v>
      </c>
      <c r="G17" s="17">
        <v>1652.6549339999999</v>
      </c>
      <c r="H17" s="17">
        <v>6.4560661699999997</v>
      </c>
      <c r="I17" s="5">
        <f t="shared" si="5"/>
        <v>3.9064816479106581E-3</v>
      </c>
    </row>
    <row r="18" spans="1:9" x14ac:dyDescent="0.25">
      <c r="A18" s="42" t="s">
        <v>43</v>
      </c>
      <c r="B18" s="1">
        <v>27.853959</v>
      </c>
      <c r="C18" s="4">
        <v>27.853959</v>
      </c>
      <c r="D18" s="4">
        <v>1.4476039299999999</v>
      </c>
      <c r="E18" s="5">
        <f t="shared" si="4"/>
        <v>5.1971209191483334E-2</v>
      </c>
      <c r="F18" s="16">
        <v>1.355</v>
      </c>
      <c r="G18" s="17">
        <v>1.355</v>
      </c>
      <c r="H18" s="17">
        <v>9.8833299999999992E-3</v>
      </c>
      <c r="I18" s="5">
        <f t="shared" si="5"/>
        <v>7.2939704797047962E-3</v>
      </c>
    </row>
    <row r="19" spans="1:9" x14ac:dyDescent="0.25">
      <c r="A19" s="42" t="s">
        <v>44</v>
      </c>
      <c r="B19" s="1">
        <v>40.321375000000003</v>
      </c>
      <c r="C19" s="4">
        <v>40.321375000000003</v>
      </c>
      <c r="D19" s="4">
        <v>1.84962454</v>
      </c>
      <c r="E19" s="5">
        <f t="shared" si="4"/>
        <v>4.5872060166598977E-2</v>
      </c>
      <c r="F19" s="16">
        <v>670</v>
      </c>
      <c r="G19" s="17">
        <v>670</v>
      </c>
      <c r="H19" s="17">
        <v>37.284000210000002</v>
      </c>
      <c r="I19" s="5">
        <f t="shared" si="5"/>
        <v>5.5647761507462687E-2</v>
      </c>
    </row>
    <row r="20" spans="1:9" x14ac:dyDescent="0.25">
      <c r="A20" s="40" t="s">
        <v>45</v>
      </c>
      <c r="B20" s="1">
        <v>72.058311000000003</v>
      </c>
      <c r="C20" s="4">
        <v>72.058311000000003</v>
      </c>
      <c r="D20" s="4">
        <v>4.4069602999999997</v>
      </c>
      <c r="E20" s="5">
        <f t="shared" si="4"/>
        <v>6.1158251405587338E-2</v>
      </c>
      <c r="F20" s="16">
        <v>44.410527999999999</v>
      </c>
      <c r="G20" s="17">
        <v>44.410527999999999</v>
      </c>
      <c r="H20" s="17">
        <v>2.7353121200000001</v>
      </c>
      <c r="I20" s="5">
        <f t="shared" si="5"/>
        <v>6.1591524424118534E-2</v>
      </c>
    </row>
    <row r="21" spans="1:9" x14ac:dyDescent="0.25">
      <c r="A21" s="42" t="s">
        <v>46</v>
      </c>
      <c r="B21" s="1">
        <v>1501.586685</v>
      </c>
      <c r="C21" s="4">
        <v>1501.586685</v>
      </c>
      <c r="D21" s="4">
        <v>130.91670382999999</v>
      </c>
      <c r="E21" s="5">
        <f t="shared" si="4"/>
        <v>8.7185578520230414E-2</v>
      </c>
      <c r="F21" s="16">
        <v>165</v>
      </c>
      <c r="G21" s="17">
        <v>165</v>
      </c>
      <c r="H21" s="17">
        <v>0</v>
      </c>
      <c r="I21" s="5">
        <f t="shared" si="5"/>
        <v>0</v>
      </c>
    </row>
    <row r="22" spans="1:9" x14ac:dyDescent="0.25">
      <c r="A22" s="43" t="s">
        <v>47</v>
      </c>
      <c r="B22" s="1">
        <v>36.658298000000002</v>
      </c>
      <c r="C22" s="4">
        <v>36.658298000000002</v>
      </c>
      <c r="D22" s="4">
        <v>1.1537558400000001</v>
      </c>
      <c r="E22" s="5">
        <f t="shared" si="4"/>
        <v>3.1473251704157136E-2</v>
      </c>
      <c r="F22" s="16">
        <v>4.7659909999999996</v>
      </c>
      <c r="G22" s="17">
        <v>4.7659909999999996</v>
      </c>
      <c r="H22" s="17">
        <v>3.6075589999999998E-2</v>
      </c>
      <c r="I22" s="5">
        <f t="shared" si="5"/>
        <v>7.5693785405805429E-3</v>
      </c>
    </row>
    <row r="23" spans="1:9" x14ac:dyDescent="0.25">
      <c r="A23" s="43" t="s">
        <v>48</v>
      </c>
      <c r="B23" s="1">
        <v>14.696876</v>
      </c>
      <c r="C23" s="4">
        <v>14.696876</v>
      </c>
      <c r="D23" s="4">
        <v>0.84097759999999999</v>
      </c>
      <c r="E23" s="5">
        <f t="shared" si="4"/>
        <v>5.7221521090604563E-2</v>
      </c>
      <c r="F23" s="16">
        <v>103.46250499999999</v>
      </c>
      <c r="G23" s="17">
        <v>103.46250499999999</v>
      </c>
      <c r="H23" s="17">
        <v>1.94927619</v>
      </c>
      <c r="I23" s="5">
        <f t="shared" si="5"/>
        <v>1.8840411702770971E-2</v>
      </c>
    </row>
    <row r="24" spans="1:9" x14ac:dyDescent="0.25">
      <c r="A24" s="43" t="s">
        <v>49</v>
      </c>
      <c r="B24" s="1">
        <v>472.14316400000001</v>
      </c>
      <c r="C24" s="4">
        <v>472.040256</v>
      </c>
      <c r="D24" s="4">
        <v>7.9471025199999996</v>
      </c>
      <c r="E24" s="5">
        <f t="shared" si="4"/>
        <v>1.6835645729333729E-2</v>
      </c>
      <c r="F24" s="16">
        <v>61.446103999999998</v>
      </c>
      <c r="G24" s="17">
        <v>61.449012000000003</v>
      </c>
      <c r="H24" s="17">
        <v>0</v>
      </c>
      <c r="I24" s="5">
        <f t="shared" si="5"/>
        <v>0</v>
      </c>
    </row>
    <row r="25" spans="1:9" x14ac:dyDescent="0.25">
      <c r="A25" s="43" t="s">
        <v>50</v>
      </c>
      <c r="B25" s="1">
        <v>116.07855000000001</v>
      </c>
      <c r="C25" s="4">
        <v>116.07855000000001</v>
      </c>
      <c r="D25" s="4">
        <v>4.9233964700000001</v>
      </c>
      <c r="E25" s="5">
        <f t="shared" si="4"/>
        <v>4.2414351919454543E-2</v>
      </c>
      <c r="F25" s="16">
        <v>14.910017</v>
      </c>
      <c r="G25" s="17">
        <v>14.910017</v>
      </c>
      <c r="H25" s="17">
        <v>0</v>
      </c>
      <c r="I25" s="5">
        <f t="shared" si="5"/>
        <v>0</v>
      </c>
    </row>
    <row r="26" spans="1:9" x14ac:dyDescent="0.25">
      <c r="A26" s="43" t="s">
        <v>51</v>
      </c>
      <c r="B26" s="1">
        <v>971.58809499999995</v>
      </c>
      <c r="C26" s="4">
        <v>971.58809499999995</v>
      </c>
      <c r="D26" s="4">
        <v>68.995363870000006</v>
      </c>
      <c r="E26" s="5">
        <f t="shared" si="4"/>
        <v>7.1012977850454212E-2</v>
      </c>
      <c r="F26" s="16">
        <v>61.074300000000001</v>
      </c>
      <c r="G26" s="17">
        <v>61.074300000000001</v>
      </c>
      <c r="H26" s="17">
        <v>3.3560498599999997</v>
      </c>
      <c r="I26" s="5">
        <f t="shared" si="5"/>
        <v>5.4950279577498221E-2</v>
      </c>
    </row>
    <row r="27" spans="1:9" x14ac:dyDescent="0.25">
      <c r="A27" s="43" t="s">
        <v>52</v>
      </c>
      <c r="B27" s="1">
        <v>30.278635000000001</v>
      </c>
      <c r="C27" s="4">
        <v>30.278635000000001</v>
      </c>
      <c r="D27" s="4">
        <v>1.5882244299999999</v>
      </c>
      <c r="E27" s="5">
        <f t="shared" si="4"/>
        <v>5.2453633725562589E-2</v>
      </c>
      <c r="F27" s="16">
        <v>220</v>
      </c>
      <c r="G27" s="17">
        <v>220</v>
      </c>
      <c r="H27" s="17">
        <v>3.9283160000000004E-2</v>
      </c>
      <c r="I27" s="5">
        <f t="shared" si="5"/>
        <v>1.785598181818182E-4</v>
      </c>
    </row>
    <row r="28" spans="1:9" x14ac:dyDescent="0.25">
      <c r="A28" s="43" t="s">
        <v>22</v>
      </c>
      <c r="B28" s="1">
        <v>3.9103210000000002</v>
      </c>
      <c r="C28" s="4">
        <v>3.9103210000000002</v>
      </c>
      <c r="D28" s="4">
        <v>0.29011328000000003</v>
      </c>
      <c r="E28" s="5">
        <f t="shared" si="4"/>
        <v>7.4191678892858159E-2</v>
      </c>
      <c r="F28" s="2" t="s">
        <v>16</v>
      </c>
      <c r="G28" s="3" t="s">
        <v>16</v>
      </c>
      <c r="H28" s="3" t="s">
        <v>16</v>
      </c>
      <c r="I28" s="5" t="s">
        <v>16</v>
      </c>
    </row>
    <row r="29" spans="1:9" x14ac:dyDescent="0.25">
      <c r="A29" s="40" t="s">
        <v>53</v>
      </c>
      <c r="B29" s="1">
        <v>38.447816000000003</v>
      </c>
      <c r="C29" s="4">
        <v>38.447816000000003</v>
      </c>
      <c r="D29" s="4">
        <v>2.4554308300000001</v>
      </c>
      <c r="E29" s="5">
        <f t="shared" si="4"/>
        <v>6.3863987228819447E-2</v>
      </c>
      <c r="F29" s="16">
        <v>62.660200000000003</v>
      </c>
      <c r="G29" s="17">
        <v>62.660200000000003</v>
      </c>
      <c r="H29" s="17">
        <v>0.12208824</v>
      </c>
      <c r="I29" s="5">
        <f t="shared" ref="I29:I33" si="6">H29/G29</f>
        <v>1.948417655864488E-3</v>
      </c>
    </row>
    <row r="30" spans="1:9" x14ac:dyDescent="0.25">
      <c r="A30" s="40" t="s">
        <v>54</v>
      </c>
      <c r="B30" s="1">
        <v>31.659424999999999</v>
      </c>
      <c r="C30" s="4">
        <v>31.659424999999999</v>
      </c>
      <c r="D30" s="4">
        <v>1.2518276799999999</v>
      </c>
      <c r="E30" s="5">
        <f t="shared" si="4"/>
        <v>3.9540442695974419E-2</v>
      </c>
      <c r="F30" s="16">
        <v>82.655411000000001</v>
      </c>
      <c r="G30" s="17">
        <v>82.655411000000001</v>
      </c>
      <c r="H30" s="17">
        <v>1.0876794999999999</v>
      </c>
      <c r="I30" s="5">
        <f t="shared" si="6"/>
        <v>1.3159205027726495E-2</v>
      </c>
    </row>
    <row r="31" spans="1:9" x14ac:dyDescent="0.25">
      <c r="A31" s="40" t="s">
        <v>114</v>
      </c>
      <c r="B31" s="1">
        <v>9.6427960000000006</v>
      </c>
      <c r="C31" s="4">
        <v>9.6427960000000006</v>
      </c>
      <c r="D31" s="4">
        <v>0.32017627000000004</v>
      </c>
      <c r="E31" s="5">
        <f t="shared" si="4"/>
        <v>3.3203675572935486E-2</v>
      </c>
      <c r="F31" s="16">
        <v>1.8081149999999999</v>
      </c>
      <c r="G31" s="17">
        <v>1.8081149999999999</v>
      </c>
      <c r="H31" s="17">
        <v>2.4652600000000004E-3</v>
      </c>
      <c r="I31" s="5">
        <f t="shared" si="6"/>
        <v>1.3634420377022481E-3</v>
      </c>
    </row>
    <row r="32" spans="1:9" x14ac:dyDescent="0.25">
      <c r="A32" s="43" t="s">
        <v>17</v>
      </c>
      <c r="B32" s="1">
        <v>344.28504299999997</v>
      </c>
      <c r="C32" s="4">
        <v>342.698128</v>
      </c>
      <c r="D32" s="4">
        <v>21.33211433</v>
      </c>
      <c r="E32" s="5">
        <f t="shared" si="4"/>
        <v>6.2247536788412217E-2</v>
      </c>
      <c r="F32" s="16">
        <v>6.9494300000000004</v>
      </c>
      <c r="G32" s="17">
        <v>8.5363450000000007</v>
      </c>
      <c r="H32" s="17">
        <v>0.37204990000000004</v>
      </c>
      <c r="I32" s="5">
        <f t="shared" si="6"/>
        <v>4.3584215492696234E-2</v>
      </c>
    </row>
    <row r="33" spans="1:9" x14ac:dyDescent="0.25">
      <c r="A33" s="43" t="s">
        <v>21</v>
      </c>
      <c r="B33" s="1">
        <v>276.57224000000002</v>
      </c>
      <c r="C33" s="4">
        <v>276.05901399999999</v>
      </c>
      <c r="D33" s="4">
        <v>18.207561890000001</v>
      </c>
      <c r="E33" s="5">
        <f t="shared" si="4"/>
        <v>6.5955324646635158E-2</v>
      </c>
      <c r="F33" s="2">
        <v>0</v>
      </c>
      <c r="G33" s="3">
        <v>0.51322599999999996</v>
      </c>
      <c r="H33" s="3">
        <v>0.15714839000000003</v>
      </c>
      <c r="I33" s="5">
        <f t="shared" si="6"/>
        <v>0.30619725033416084</v>
      </c>
    </row>
    <row r="34" spans="1:9" x14ac:dyDescent="0.25">
      <c r="A34" s="40" t="s">
        <v>20</v>
      </c>
      <c r="B34" s="1">
        <v>13.366773999999999</v>
      </c>
      <c r="C34" s="4">
        <v>13.366773999999999</v>
      </c>
      <c r="D34" s="4">
        <v>0.72219983999999993</v>
      </c>
      <c r="E34" s="5">
        <f t="shared" si="4"/>
        <v>5.402947936428041E-2</v>
      </c>
      <c r="F34" s="31" t="s">
        <v>16</v>
      </c>
      <c r="G34" s="32" t="s">
        <v>16</v>
      </c>
      <c r="H34" s="32" t="s">
        <v>16</v>
      </c>
      <c r="I34" s="5" t="s">
        <v>16</v>
      </c>
    </row>
    <row r="35" spans="1:9" x14ac:dyDescent="0.25">
      <c r="A35" s="43" t="s">
        <v>24</v>
      </c>
      <c r="B35" s="1">
        <v>112.648233</v>
      </c>
      <c r="C35" s="4">
        <v>112.648233</v>
      </c>
      <c r="D35" s="4">
        <v>6.7403753000000002</v>
      </c>
      <c r="E35" s="5">
        <f t="shared" si="4"/>
        <v>5.9835606120870091E-2</v>
      </c>
      <c r="F35" s="2" t="s">
        <v>16</v>
      </c>
      <c r="G35" s="3" t="s">
        <v>16</v>
      </c>
      <c r="H35" s="3" t="s">
        <v>16</v>
      </c>
      <c r="I35" s="5" t="s">
        <v>16</v>
      </c>
    </row>
    <row r="36" spans="1:9" x14ac:dyDescent="0.25">
      <c r="A36" s="43" t="s">
        <v>15</v>
      </c>
      <c r="B36" s="1">
        <v>10.373492000000001</v>
      </c>
      <c r="C36" s="4">
        <v>10.373492000000001</v>
      </c>
      <c r="D36" s="4">
        <v>0.66966603000000002</v>
      </c>
      <c r="E36" s="5">
        <f t="shared" si="4"/>
        <v>6.4555506477471616E-2</v>
      </c>
      <c r="F36" s="31" t="s">
        <v>16</v>
      </c>
      <c r="G36" s="32" t="s">
        <v>16</v>
      </c>
      <c r="H36" s="32" t="s">
        <v>16</v>
      </c>
      <c r="I36" s="5" t="s">
        <v>16</v>
      </c>
    </row>
    <row r="37" spans="1:9" x14ac:dyDescent="0.25">
      <c r="A37" s="40" t="s">
        <v>55</v>
      </c>
      <c r="B37" s="1">
        <v>3.2429999999999999</v>
      </c>
      <c r="C37" s="4">
        <v>3.2429999999999999</v>
      </c>
      <c r="D37" s="4">
        <v>0.19579676999999998</v>
      </c>
      <c r="E37" s="5">
        <f t="shared" si="4"/>
        <v>6.0375198889916742E-2</v>
      </c>
      <c r="F37" s="31" t="s">
        <v>16</v>
      </c>
      <c r="G37" s="32" t="s">
        <v>16</v>
      </c>
      <c r="H37" s="32" t="s">
        <v>16</v>
      </c>
      <c r="I37" s="5" t="s">
        <v>16</v>
      </c>
    </row>
    <row r="38" spans="1:9" x14ac:dyDescent="0.25">
      <c r="A38" s="40" t="s">
        <v>18</v>
      </c>
      <c r="B38" s="1">
        <v>41.282142</v>
      </c>
      <c r="C38" s="4">
        <v>41.282142</v>
      </c>
      <c r="D38" s="4">
        <v>3.6220069800000001</v>
      </c>
      <c r="E38" s="5">
        <f>D38/C38</f>
        <v>8.7737864474183538E-2</v>
      </c>
      <c r="F38" s="31" t="s">
        <v>16</v>
      </c>
      <c r="G38" s="32" t="s">
        <v>16</v>
      </c>
      <c r="H38" s="32" t="s">
        <v>16</v>
      </c>
      <c r="I38" s="5" t="s">
        <v>16</v>
      </c>
    </row>
    <row r="39" spans="1:9" x14ac:dyDescent="0.25">
      <c r="A39" s="40" t="s">
        <v>23</v>
      </c>
      <c r="B39" s="1">
        <v>4.9702279999999996</v>
      </c>
      <c r="C39" s="4">
        <v>4.9702279999999996</v>
      </c>
      <c r="D39" s="4">
        <v>0.38074299</v>
      </c>
      <c r="E39" s="5">
        <f t="shared" ref="E39:E41" si="7">D39/C39</f>
        <v>7.6604733223506055E-2</v>
      </c>
      <c r="F39" s="31" t="s">
        <v>16</v>
      </c>
      <c r="G39" s="32" t="s">
        <v>16</v>
      </c>
      <c r="H39" s="32" t="s">
        <v>16</v>
      </c>
      <c r="I39" s="5" t="s">
        <v>16</v>
      </c>
    </row>
    <row r="40" spans="1:9" x14ac:dyDescent="0.25">
      <c r="A40" s="42" t="s">
        <v>14</v>
      </c>
      <c r="B40" s="1">
        <v>5.8384419999999997</v>
      </c>
      <c r="C40" s="4">
        <v>5.8279610000000002</v>
      </c>
      <c r="D40" s="4">
        <v>0.35873396999999996</v>
      </c>
      <c r="E40" s="5">
        <f t="shared" si="7"/>
        <v>6.1553941421365027E-2</v>
      </c>
      <c r="F40" s="31">
        <v>0</v>
      </c>
      <c r="G40" s="32">
        <v>1.0481000000000001E-2</v>
      </c>
      <c r="H40" s="32">
        <v>6.7319499999999996E-3</v>
      </c>
      <c r="I40" s="5">
        <f t="shared" ref="I40:I41" si="8">H40/G40</f>
        <v>0.64230035301974997</v>
      </c>
    </row>
    <row r="41" spans="1:9" x14ac:dyDescent="0.25">
      <c r="A41" s="42" t="s">
        <v>31</v>
      </c>
      <c r="B41" s="1">
        <v>7.0458920000000003</v>
      </c>
      <c r="C41" s="4">
        <v>7.1458919999999999</v>
      </c>
      <c r="D41" s="4">
        <v>0.74176291000000005</v>
      </c>
      <c r="E41" s="5">
        <f t="shared" si="7"/>
        <v>0.10380270370724887</v>
      </c>
      <c r="F41" s="31">
        <v>0.23231499999999999</v>
      </c>
      <c r="G41" s="32">
        <v>0.23231499999999999</v>
      </c>
      <c r="H41" s="32">
        <v>0</v>
      </c>
      <c r="I41" s="5">
        <f t="shared" si="8"/>
        <v>0</v>
      </c>
    </row>
    <row r="42" spans="1:9" ht="15.75" thickBot="1" x14ac:dyDescent="0.3">
      <c r="A42" s="44" t="s">
        <v>25</v>
      </c>
      <c r="B42" s="24">
        <v>5605.1886679999998</v>
      </c>
      <c r="C42" s="25">
        <v>5605.1886679999998</v>
      </c>
      <c r="D42" s="25">
        <v>701.27495967999994</v>
      </c>
      <c r="E42" s="8">
        <f>D42/C42</f>
        <v>0.12511174934816663</v>
      </c>
      <c r="F42" s="92" t="s">
        <v>16</v>
      </c>
      <c r="G42" s="93" t="s">
        <v>16</v>
      </c>
      <c r="H42" s="93" t="s">
        <v>16</v>
      </c>
      <c r="I42" s="8" t="s">
        <v>16</v>
      </c>
    </row>
    <row r="43" spans="1:9" ht="15.75" thickBot="1" x14ac:dyDescent="0.3">
      <c r="A43" s="49" t="s">
        <v>34</v>
      </c>
      <c r="B43" s="99">
        <f>SUM(B44:B87)</f>
        <v>6605.0458559999997</v>
      </c>
      <c r="C43" s="100">
        <f>SUM(C44:C87)</f>
        <v>6604.9642099999992</v>
      </c>
      <c r="D43" s="100">
        <f>SUM(D44:D87)</f>
        <v>484.08435288999999</v>
      </c>
      <c r="E43" s="101">
        <f>D43/C43</f>
        <v>7.3290988035497634E-2</v>
      </c>
      <c r="F43" s="70">
        <f>SUM(F44:F87)</f>
        <v>3263.0961980000006</v>
      </c>
      <c r="G43" s="33">
        <f>SUM(G44:G87)</f>
        <v>3263.1778440000007</v>
      </c>
      <c r="H43" s="33">
        <f>SUM(H44:H87)</f>
        <v>40.136834490000012</v>
      </c>
      <c r="I43" s="101">
        <f>H43/G43</f>
        <v>1.2299922470912683E-2</v>
      </c>
    </row>
    <row r="44" spans="1:9" x14ac:dyDescent="0.25">
      <c r="A44" s="96" t="s">
        <v>56</v>
      </c>
      <c r="B44" s="20">
        <v>7.2418570000000004</v>
      </c>
      <c r="C44" s="21">
        <v>7.2418570000000004</v>
      </c>
      <c r="D44" s="21">
        <v>0.31852363</v>
      </c>
      <c r="E44" s="28">
        <f>D44/C44</f>
        <v>4.3983695066058329E-2</v>
      </c>
      <c r="F44" s="107" t="s">
        <v>16</v>
      </c>
      <c r="G44" s="94" t="s">
        <v>16</v>
      </c>
      <c r="H44" s="94" t="s">
        <v>16</v>
      </c>
      <c r="I44" s="7" t="s">
        <v>16</v>
      </c>
    </row>
    <row r="45" spans="1:9" x14ac:dyDescent="0.25">
      <c r="A45" s="40" t="s">
        <v>57</v>
      </c>
      <c r="B45" s="1">
        <v>56.318798000000001</v>
      </c>
      <c r="C45" s="4">
        <v>56.318798000000001</v>
      </c>
      <c r="D45" s="4">
        <v>1.0562072900000001</v>
      </c>
      <c r="E45" s="29">
        <f>D45/C45</f>
        <v>1.875408083105751E-2</v>
      </c>
      <c r="F45" s="31">
        <v>14.691345</v>
      </c>
      <c r="G45" s="32">
        <v>14.691345</v>
      </c>
      <c r="H45" s="32">
        <v>0.62461858999999997</v>
      </c>
      <c r="I45" s="5">
        <f>H45/G45</f>
        <v>4.2516092978553015E-2</v>
      </c>
    </row>
    <row r="46" spans="1:9" x14ac:dyDescent="0.25">
      <c r="A46" s="40" t="s">
        <v>58</v>
      </c>
      <c r="B46" s="1">
        <v>25.2</v>
      </c>
      <c r="C46" s="4">
        <v>25.2</v>
      </c>
      <c r="D46" s="4">
        <v>2.2406241499999999</v>
      </c>
      <c r="E46" s="29">
        <f t="shared" ref="E46:E49" si="9">D46/C46</f>
        <v>8.8913656746031744E-2</v>
      </c>
      <c r="F46" s="31">
        <v>3.3</v>
      </c>
      <c r="G46" s="32">
        <v>3.3</v>
      </c>
      <c r="H46" s="32">
        <v>0.54297834999999994</v>
      </c>
      <c r="I46" s="5">
        <f t="shared" ref="I46:I52" si="10">H46/G46</f>
        <v>0.16453889393939394</v>
      </c>
    </row>
    <row r="47" spans="1:9" x14ac:dyDescent="0.25">
      <c r="A47" s="40" t="s">
        <v>59</v>
      </c>
      <c r="B47" s="1">
        <v>14.820276</v>
      </c>
      <c r="C47" s="4">
        <v>14.820276</v>
      </c>
      <c r="D47" s="4">
        <v>0.83156147000000002</v>
      </c>
      <c r="E47" s="29">
        <f t="shared" si="9"/>
        <v>5.6109715500575023E-2</v>
      </c>
      <c r="F47" s="31">
        <v>3.57</v>
      </c>
      <c r="G47" s="32">
        <v>3.57</v>
      </c>
      <c r="H47" s="32">
        <v>1.996003E-2</v>
      </c>
      <c r="I47" s="5">
        <f t="shared" si="10"/>
        <v>5.5910448179271712E-3</v>
      </c>
    </row>
    <row r="48" spans="1:9" x14ac:dyDescent="0.25">
      <c r="A48" s="40" t="s">
        <v>60</v>
      </c>
      <c r="B48" s="1">
        <v>41.331200000000003</v>
      </c>
      <c r="C48" s="4">
        <v>41.331200000000003</v>
      </c>
      <c r="D48" s="4">
        <v>2.10034375</v>
      </c>
      <c r="E48" s="29">
        <f t="shared" si="9"/>
        <v>5.0817390978244031E-2</v>
      </c>
      <c r="F48" s="31">
        <v>6.1849999999999996</v>
      </c>
      <c r="G48" s="32">
        <v>6.1849999999999996</v>
      </c>
      <c r="H48" s="32">
        <v>0.25666717999999999</v>
      </c>
      <c r="I48" s="5">
        <f t="shared" si="10"/>
        <v>4.1498331447049314E-2</v>
      </c>
    </row>
    <row r="49" spans="1:9" x14ac:dyDescent="0.25">
      <c r="A49" s="40" t="s">
        <v>38</v>
      </c>
      <c r="B49" s="1">
        <v>5354.2089999999998</v>
      </c>
      <c r="C49" s="4">
        <v>5354.2089999999998</v>
      </c>
      <c r="D49" s="4">
        <v>416.25751252999999</v>
      </c>
      <c r="E49" s="29">
        <f t="shared" si="9"/>
        <v>7.7743979088227597E-2</v>
      </c>
      <c r="F49" s="31">
        <v>461.483</v>
      </c>
      <c r="G49" s="32">
        <v>461.483</v>
      </c>
      <c r="H49" s="32">
        <v>0.83481330000000009</v>
      </c>
      <c r="I49" s="5">
        <f t="shared" si="10"/>
        <v>1.8089795290400731E-3</v>
      </c>
    </row>
    <row r="50" spans="1:9" x14ac:dyDescent="0.25">
      <c r="A50" s="40" t="s">
        <v>113</v>
      </c>
      <c r="B50" s="2" t="s">
        <v>16</v>
      </c>
      <c r="C50" s="3" t="s">
        <v>16</v>
      </c>
      <c r="D50" s="3" t="s">
        <v>16</v>
      </c>
      <c r="E50" s="29" t="s">
        <v>16</v>
      </c>
      <c r="F50" s="31">
        <v>1505.885</v>
      </c>
      <c r="G50" s="32">
        <v>1505.885</v>
      </c>
      <c r="H50" s="32">
        <v>0.65180000000000005</v>
      </c>
      <c r="I50" s="5">
        <f t="shared" si="10"/>
        <v>4.3283517665691605E-4</v>
      </c>
    </row>
    <row r="51" spans="1:9" x14ac:dyDescent="0.25">
      <c r="A51" s="40" t="s">
        <v>61</v>
      </c>
      <c r="B51" s="1">
        <v>15.709218999999999</v>
      </c>
      <c r="C51" s="4">
        <v>15.709218999999999</v>
      </c>
      <c r="D51" s="4">
        <v>0.74792997999999999</v>
      </c>
      <c r="E51" s="29">
        <f t="shared" ref="E51:E87" si="11">D51/C51</f>
        <v>4.7610895232920239E-2</v>
      </c>
      <c r="F51" s="31">
        <v>23.704000000000001</v>
      </c>
      <c r="G51" s="32">
        <v>23.704000000000001</v>
      </c>
      <c r="H51" s="32">
        <v>4.4475000000000001E-3</v>
      </c>
      <c r="I51" s="5">
        <f t="shared" si="10"/>
        <v>1.8762656091798853E-4</v>
      </c>
    </row>
    <row r="52" spans="1:9" ht="15" customHeight="1" x14ac:dyDescent="0.25">
      <c r="A52" s="40" t="s">
        <v>104</v>
      </c>
      <c r="B52" s="2">
        <v>7.1972500000000004</v>
      </c>
      <c r="C52" s="4">
        <v>7.1972500000000004</v>
      </c>
      <c r="D52" s="4">
        <v>0.36670287000000001</v>
      </c>
      <c r="E52" s="29">
        <f t="shared" si="11"/>
        <v>5.0950414394386745E-2</v>
      </c>
      <c r="F52" s="31">
        <v>1.9810000000000001</v>
      </c>
      <c r="G52" s="32">
        <v>1.9810000000000001</v>
      </c>
      <c r="H52" s="32">
        <v>0</v>
      </c>
      <c r="I52" s="5">
        <f t="shared" si="10"/>
        <v>0</v>
      </c>
    </row>
    <row r="53" spans="1:9" x14ac:dyDescent="0.25">
      <c r="A53" s="40" t="s">
        <v>62</v>
      </c>
      <c r="B53" s="1">
        <v>9.6336790000000008</v>
      </c>
      <c r="C53" s="4">
        <v>9.6336790000000008</v>
      </c>
      <c r="D53" s="4">
        <v>0.50482048999999996</v>
      </c>
      <c r="E53" s="29">
        <f t="shared" si="11"/>
        <v>5.2401630778854048E-2</v>
      </c>
      <c r="F53" s="31" t="s">
        <v>16</v>
      </c>
      <c r="G53" s="32" t="s">
        <v>16</v>
      </c>
      <c r="H53" s="32" t="s">
        <v>16</v>
      </c>
      <c r="I53" s="5" t="s">
        <v>16</v>
      </c>
    </row>
    <row r="54" spans="1:9" x14ac:dyDescent="0.25">
      <c r="A54" s="40" t="s">
        <v>63</v>
      </c>
      <c r="B54" s="1">
        <v>1.6757</v>
      </c>
      <c r="C54" s="4">
        <v>1.6757</v>
      </c>
      <c r="D54" s="4">
        <v>9.890560000000001E-2</v>
      </c>
      <c r="E54" s="29">
        <f t="shared" si="11"/>
        <v>5.9023452885361351E-2</v>
      </c>
      <c r="F54" s="31" t="s">
        <v>16</v>
      </c>
      <c r="G54" s="32" t="s">
        <v>16</v>
      </c>
      <c r="H54" s="32" t="s">
        <v>16</v>
      </c>
      <c r="I54" s="5" t="s">
        <v>16</v>
      </c>
    </row>
    <row r="55" spans="1:9" x14ac:dyDescent="0.25">
      <c r="A55" s="40" t="s">
        <v>28</v>
      </c>
      <c r="B55" s="1">
        <v>19.21</v>
      </c>
      <c r="C55" s="4">
        <v>19.21</v>
      </c>
      <c r="D55" s="4">
        <v>0.78405806999999994</v>
      </c>
      <c r="E55" s="29">
        <f t="shared" si="11"/>
        <v>4.0815099947943773E-2</v>
      </c>
      <c r="F55" s="31">
        <v>482.71570000000003</v>
      </c>
      <c r="G55" s="32">
        <v>482.71570000000003</v>
      </c>
      <c r="H55" s="32">
        <v>0.16233639000000002</v>
      </c>
      <c r="I55" s="5">
        <f t="shared" ref="I55:I85" si="12">H55/G55</f>
        <v>3.3629813573496782E-4</v>
      </c>
    </row>
    <row r="56" spans="1:9" x14ac:dyDescent="0.25">
      <c r="A56" s="40" t="s">
        <v>64</v>
      </c>
      <c r="B56" s="1">
        <v>6.8670949999999999</v>
      </c>
      <c r="C56" s="4">
        <v>6.8670949999999999</v>
      </c>
      <c r="D56" s="4">
        <v>0.32029924999999998</v>
      </c>
      <c r="E56" s="29">
        <f t="shared" si="11"/>
        <v>4.6642612341900029E-2</v>
      </c>
      <c r="F56" s="31">
        <v>5.2214020000000003</v>
      </c>
      <c r="G56" s="32">
        <v>5.2214020000000003</v>
      </c>
      <c r="H56" s="32">
        <v>0</v>
      </c>
      <c r="I56" s="5">
        <f t="shared" si="12"/>
        <v>0</v>
      </c>
    </row>
    <row r="57" spans="1:9" x14ac:dyDescent="0.25">
      <c r="A57" s="40" t="s">
        <v>108</v>
      </c>
      <c r="B57" s="1">
        <v>14.573223</v>
      </c>
      <c r="C57" s="4">
        <v>14.573223</v>
      </c>
      <c r="D57" s="4">
        <v>0.92419437999999998</v>
      </c>
      <c r="E57" s="29">
        <f t="shared" si="11"/>
        <v>6.3417294856463802E-2</v>
      </c>
      <c r="F57" s="31">
        <v>9.4380000000000006</v>
      </c>
      <c r="G57" s="32">
        <v>9.4380000000000006</v>
      </c>
      <c r="H57" s="32">
        <v>6.38953E-3</v>
      </c>
      <c r="I57" s="5">
        <f t="shared" si="12"/>
        <v>6.7700042381860562E-4</v>
      </c>
    </row>
    <row r="58" spans="1:9" x14ac:dyDescent="0.25">
      <c r="A58" s="40" t="s">
        <v>109</v>
      </c>
      <c r="B58" s="1">
        <v>11.420019999999999</v>
      </c>
      <c r="C58" s="4">
        <v>11.420019999999999</v>
      </c>
      <c r="D58" s="4">
        <v>0.56061309999999998</v>
      </c>
      <c r="E58" s="29">
        <f t="shared" si="11"/>
        <v>4.9090378125432356E-2</v>
      </c>
      <c r="F58" s="31" t="s">
        <v>16</v>
      </c>
      <c r="G58" s="32" t="s">
        <v>16</v>
      </c>
      <c r="H58" s="32" t="s">
        <v>16</v>
      </c>
      <c r="I58" s="5" t="s">
        <v>16</v>
      </c>
    </row>
    <row r="59" spans="1:9" x14ac:dyDescent="0.25">
      <c r="A59" s="40" t="s">
        <v>65</v>
      </c>
      <c r="B59" s="1">
        <v>4.6003030000000003</v>
      </c>
      <c r="C59" s="4">
        <v>4.6003030000000003</v>
      </c>
      <c r="D59" s="4">
        <v>0.24406926999999998</v>
      </c>
      <c r="E59" s="29">
        <f t="shared" si="11"/>
        <v>5.3055042243956532E-2</v>
      </c>
      <c r="F59" s="2" t="s">
        <v>16</v>
      </c>
      <c r="G59" s="3" t="s">
        <v>16</v>
      </c>
      <c r="H59" s="3" t="s">
        <v>16</v>
      </c>
      <c r="I59" s="5" t="s">
        <v>16</v>
      </c>
    </row>
    <row r="60" spans="1:9" x14ac:dyDescent="0.25">
      <c r="A60" s="40" t="s">
        <v>66</v>
      </c>
      <c r="B60" s="1">
        <v>2.251979</v>
      </c>
      <c r="C60" s="4">
        <v>2.251979</v>
      </c>
      <c r="D60" s="4">
        <v>0.14935335</v>
      </c>
      <c r="E60" s="29">
        <f t="shared" si="11"/>
        <v>6.632093372096276E-2</v>
      </c>
      <c r="F60" s="31" t="s">
        <v>16</v>
      </c>
      <c r="G60" s="32" t="s">
        <v>16</v>
      </c>
      <c r="H60" s="32" t="s">
        <v>16</v>
      </c>
      <c r="I60" s="5" t="s">
        <v>16</v>
      </c>
    </row>
    <row r="61" spans="1:9" x14ac:dyDescent="0.25">
      <c r="A61" s="40" t="s">
        <v>36</v>
      </c>
      <c r="B61" s="1">
        <v>4.2613219999999998</v>
      </c>
      <c r="C61" s="4">
        <v>4.2613219999999998</v>
      </c>
      <c r="D61" s="4">
        <v>0.20403398</v>
      </c>
      <c r="E61" s="29">
        <f t="shared" si="11"/>
        <v>4.7880441797169986E-2</v>
      </c>
      <c r="F61" s="31" t="s">
        <v>16</v>
      </c>
      <c r="G61" s="32" t="s">
        <v>16</v>
      </c>
      <c r="H61" s="32" t="s">
        <v>16</v>
      </c>
      <c r="I61" s="5" t="s">
        <v>16</v>
      </c>
    </row>
    <row r="62" spans="1:9" ht="15.75" thickBot="1" x14ac:dyDescent="0.3">
      <c r="A62" s="48" t="s">
        <v>67</v>
      </c>
      <c r="B62" s="24">
        <v>18.043901999999999</v>
      </c>
      <c r="C62" s="25">
        <v>17.962256</v>
      </c>
      <c r="D62" s="25">
        <v>1.53862276</v>
      </c>
      <c r="E62" s="30">
        <f t="shared" si="11"/>
        <v>8.5658658912332611E-2</v>
      </c>
      <c r="F62" s="113">
        <v>5.5846520000000002</v>
      </c>
      <c r="G62" s="75">
        <v>5.6662980000000003</v>
      </c>
      <c r="H62" s="75">
        <v>8.8178649999999997E-2</v>
      </c>
      <c r="I62" s="8">
        <f t="shared" si="12"/>
        <v>1.5561950677497017E-2</v>
      </c>
    </row>
    <row r="63" spans="1:9" x14ac:dyDescent="0.25">
      <c r="A63" s="96" t="s">
        <v>68</v>
      </c>
      <c r="B63" s="20">
        <v>9.7409119999999998</v>
      </c>
      <c r="C63" s="21">
        <v>9.7409119999999998</v>
      </c>
      <c r="D63" s="21">
        <v>0.49479917000000001</v>
      </c>
      <c r="E63" s="28">
        <f t="shared" si="11"/>
        <v>5.0795979883608434E-2</v>
      </c>
      <c r="F63" s="107">
        <v>73.559088000000003</v>
      </c>
      <c r="G63" s="94">
        <v>73.559088000000003</v>
      </c>
      <c r="H63" s="94">
        <v>0.23285027999999999</v>
      </c>
      <c r="I63" s="7">
        <f t="shared" si="12"/>
        <v>3.1654862278879801E-3</v>
      </c>
    </row>
    <row r="64" spans="1:9" x14ac:dyDescent="0.25">
      <c r="A64" s="40" t="s">
        <v>69</v>
      </c>
      <c r="B64" s="1">
        <v>8.1391380000000009</v>
      </c>
      <c r="C64" s="4">
        <v>8.1391380000000009</v>
      </c>
      <c r="D64" s="4">
        <v>0.41008146999999995</v>
      </c>
      <c r="E64" s="29">
        <f t="shared" si="11"/>
        <v>5.0383894461551074E-2</v>
      </c>
      <c r="F64" s="2" t="s">
        <v>16</v>
      </c>
      <c r="G64" s="3" t="s">
        <v>16</v>
      </c>
      <c r="H64" s="3" t="s">
        <v>16</v>
      </c>
      <c r="I64" s="5" t="s">
        <v>16</v>
      </c>
    </row>
    <row r="65" spans="1:11" x14ac:dyDescent="0.25">
      <c r="A65" s="40" t="s">
        <v>70</v>
      </c>
      <c r="B65" s="1">
        <v>58.077136000000003</v>
      </c>
      <c r="C65" s="4">
        <v>58.077136000000003</v>
      </c>
      <c r="D65" s="4">
        <v>1.8105878400000002</v>
      </c>
      <c r="E65" s="29">
        <f t="shared" si="11"/>
        <v>3.1175570365591033E-2</v>
      </c>
      <c r="F65" s="31">
        <v>149.922864</v>
      </c>
      <c r="G65" s="32">
        <v>149.922864</v>
      </c>
      <c r="H65" s="32">
        <v>30.38231721</v>
      </c>
      <c r="I65" s="5">
        <f t="shared" si="12"/>
        <v>0.20265299367546766</v>
      </c>
    </row>
    <row r="66" spans="1:11" x14ac:dyDescent="0.25">
      <c r="A66" s="40" t="s">
        <v>103</v>
      </c>
      <c r="B66" s="1">
        <v>22.237897</v>
      </c>
      <c r="C66" s="4">
        <v>22.237897</v>
      </c>
      <c r="D66" s="4">
        <v>0.80674668000000005</v>
      </c>
      <c r="E66" s="29">
        <f t="shared" si="11"/>
        <v>3.6278011360516692E-2</v>
      </c>
      <c r="F66" s="31">
        <v>100.162103</v>
      </c>
      <c r="G66" s="32">
        <v>100.162103</v>
      </c>
      <c r="H66" s="32">
        <v>0.33827509</v>
      </c>
      <c r="I66" s="5">
        <f t="shared" si="12"/>
        <v>3.3772762339065506E-3</v>
      </c>
    </row>
    <row r="67" spans="1:11" x14ac:dyDescent="0.25">
      <c r="A67" s="40" t="s">
        <v>71</v>
      </c>
      <c r="B67" s="1">
        <v>17.88</v>
      </c>
      <c r="C67" s="4">
        <v>17.88</v>
      </c>
      <c r="D67" s="4">
        <v>1.0521769299999999</v>
      </c>
      <c r="E67" s="29">
        <f t="shared" si="11"/>
        <v>5.8846584451901565E-2</v>
      </c>
      <c r="F67" s="2">
        <v>51.12</v>
      </c>
      <c r="G67" s="3">
        <v>51.12</v>
      </c>
      <c r="H67" s="3">
        <v>0.45764263999999999</v>
      </c>
      <c r="I67" s="5">
        <f t="shared" si="12"/>
        <v>8.9523208137715186E-3</v>
      </c>
    </row>
    <row r="68" spans="1:11" x14ac:dyDescent="0.25">
      <c r="A68" s="40" t="s">
        <v>72</v>
      </c>
      <c r="B68" s="1">
        <v>76.002077</v>
      </c>
      <c r="C68" s="4">
        <v>76.002077</v>
      </c>
      <c r="D68" s="4">
        <v>5.29683043</v>
      </c>
      <c r="E68" s="29">
        <f t="shared" si="11"/>
        <v>6.9693232594156607E-2</v>
      </c>
      <c r="F68" s="2">
        <v>3.4979230000000001</v>
      </c>
      <c r="G68" s="3">
        <v>3.4979230000000001</v>
      </c>
      <c r="H68" s="3">
        <v>1.021032E-2</v>
      </c>
      <c r="I68" s="5">
        <f t="shared" si="12"/>
        <v>2.9189664838248299E-3</v>
      </c>
    </row>
    <row r="69" spans="1:11" x14ac:dyDescent="0.25">
      <c r="A69" s="40" t="s">
        <v>73</v>
      </c>
      <c r="B69" s="1">
        <v>4.0511309999999998</v>
      </c>
      <c r="C69" s="4">
        <v>4.0511309999999998</v>
      </c>
      <c r="D69" s="4">
        <v>0.17199932999999998</v>
      </c>
      <c r="E69" s="29">
        <f t="shared" si="11"/>
        <v>4.2457113828212413E-2</v>
      </c>
      <c r="F69" s="31" t="s">
        <v>16</v>
      </c>
      <c r="G69" s="32" t="s">
        <v>16</v>
      </c>
      <c r="H69" s="32" t="s">
        <v>16</v>
      </c>
      <c r="I69" s="5" t="s">
        <v>16</v>
      </c>
    </row>
    <row r="70" spans="1:11" x14ac:dyDescent="0.25">
      <c r="A70" s="42" t="s">
        <v>74</v>
      </c>
      <c r="B70" s="1">
        <v>16.346499999999999</v>
      </c>
      <c r="C70" s="4">
        <v>16.346499999999999</v>
      </c>
      <c r="D70" s="4">
        <v>0.73909083999999992</v>
      </c>
      <c r="E70" s="29">
        <f t="shared" si="11"/>
        <v>4.5214011562108095E-2</v>
      </c>
      <c r="F70" s="31">
        <v>0.35</v>
      </c>
      <c r="G70" s="32">
        <v>0.35</v>
      </c>
      <c r="H70" s="32">
        <v>0</v>
      </c>
      <c r="I70" s="5">
        <f t="shared" si="12"/>
        <v>0</v>
      </c>
    </row>
    <row r="71" spans="1:11" x14ac:dyDescent="0.25">
      <c r="A71" s="40" t="s">
        <v>75</v>
      </c>
      <c r="B71" s="1">
        <v>9.8686980000000002</v>
      </c>
      <c r="C71" s="4">
        <v>9.8686980000000002</v>
      </c>
      <c r="D71" s="4">
        <v>0.87448408999999994</v>
      </c>
      <c r="E71" s="29">
        <f t="shared" si="11"/>
        <v>8.8611900982277489E-2</v>
      </c>
      <c r="F71" s="2">
        <v>26.377255000000002</v>
      </c>
      <c r="G71" s="3">
        <v>26.377255000000002</v>
      </c>
      <c r="H71" s="3">
        <v>5.17343668</v>
      </c>
      <c r="I71" s="5">
        <f t="shared" si="12"/>
        <v>0.19613248914642556</v>
      </c>
    </row>
    <row r="72" spans="1:11" x14ac:dyDescent="0.25">
      <c r="A72" s="97" t="s">
        <v>76</v>
      </c>
      <c r="B72" s="1">
        <v>5.4049899999999997</v>
      </c>
      <c r="C72" s="4">
        <v>5.4049899999999997</v>
      </c>
      <c r="D72" s="4">
        <v>0.18698573000000002</v>
      </c>
      <c r="E72" s="29">
        <f t="shared" si="11"/>
        <v>3.4595018677185348E-2</v>
      </c>
      <c r="F72" s="31">
        <v>19.7</v>
      </c>
      <c r="G72" s="32">
        <v>19.7</v>
      </c>
      <c r="H72" s="32">
        <v>4.8915769999999997E-2</v>
      </c>
      <c r="I72" s="5">
        <f t="shared" si="12"/>
        <v>2.4830340101522842E-3</v>
      </c>
      <c r="K72" s="91"/>
    </row>
    <row r="73" spans="1:11" x14ac:dyDescent="0.25">
      <c r="A73" s="97" t="s">
        <v>110</v>
      </c>
      <c r="B73" s="1">
        <v>41.170299999999997</v>
      </c>
      <c r="C73" s="4">
        <v>41.170299999999997</v>
      </c>
      <c r="D73" s="4">
        <v>0.50666792999999999</v>
      </c>
      <c r="E73" s="29">
        <f t="shared" si="11"/>
        <v>1.2306636823146783E-2</v>
      </c>
      <c r="F73" s="31">
        <v>156.37062599999999</v>
      </c>
      <c r="G73" s="32">
        <v>156.37062599999999</v>
      </c>
      <c r="H73" s="32">
        <v>0</v>
      </c>
      <c r="I73" s="5">
        <f t="shared" si="12"/>
        <v>0</v>
      </c>
    </row>
    <row r="74" spans="1:11" x14ac:dyDescent="0.25">
      <c r="A74" s="40" t="s">
        <v>77</v>
      </c>
      <c r="B74" s="1">
        <v>16.383656999999999</v>
      </c>
      <c r="C74" s="4">
        <v>16.383656999999999</v>
      </c>
      <c r="D74" s="4">
        <v>0.95502078000000001</v>
      </c>
      <c r="E74" s="29">
        <f t="shared" si="11"/>
        <v>5.8291062856113261E-2</v>
      </c>
      <c r="F74" s="31">
        <v>5.7987979999999997</v>
      </c>
      <c r="G74" s="32">
        <v>5.7987979999999997</v>
      </c>
      <c r="H74" s="32">
        <v>3.8427230000000007E-2</v>
      </c>
      <c r="I74" s="5">
        <f t="shared" si="12"/>
        <v>6.6267578211898414E-3</v>
      </c>
    </row>
    <row r="75" spans="1:11" x14ac:dyDescent="0.25">
      <c r="A75" s="40" t="s">
        <v>78</v>
      </c>
      <c r="B75" s="1">
        <v>3.5939589999999999</v>
      </c>
      <c r="C75" s="4">
        <v>3.5939589999999999</v>
      </c>
      <c r="D75" s="4">
        <v>0.1187018</v>
      </c>
      <c r="E75" s="29">
        <f t="shared" si="11"/>
        <v>3.3028145284907259E-2</v>
      </c>
      <c r="F75" s="31" t="s">
        <v>16</v>
      </c>
      <c r="G75" s="32" t="s">
        <v>16</v>
      </c>
      <c r="H75" s="32" t="s">
        <v>16</v>
      </c>
      <c r="I75" s="5" t="s">
        <v>16</v>
      </c>
    </row>
    <row r="76" spans="1:11" x14ac:dyDescent="0.25">
      <c r="A76" s="40" t="s">
        <v>79</v>
      </c>
      <c r="B76" s="1">
        <v>65.109558000000007</v>
      </c>
      <c r="C76" s="4">
        <v>65.109558000000007</v>
      </c>
      <c r="D76" s="4">
        <v>3.0921907000000002</v>
      </c>
      <c r="E76" s="29">
        <f t="shared" si="11"/>
        <v>4.7492116288057121E-2</v>
      </c>
      <c r="F76" s="31">
        <v>20.526796000000001</v>
      </c>
      <c r="G76" s="32">
        <v>20.526796000000001</v>
      </c>
      <c r="H76" s="32">
        <v>0.21790118</v>
      </c>
      <c r="I76" s="5">
        <f t="shared" si="12"/>
        <v>1.061545016572484E-2</v>
      </c>
    </row>
    <row r="77" spans="1:11" x14ac:dyDescent="0.25">
      <c r="A77" s="40" t="s">
        <v>111</v>
      </c>
      <c r="B77" s="2">
        <v>3.0048189999999999</v>
      </c>
      <c r="C77" s="3">
        <v>3.0048189999999999</v>
      </c>
      <c r="D77" s="3">
        <v>0.31892988999999999</v>
      </c>
      <c r="E77" s="29">
        <f t="shared" si="11"/>
        <v>0.10613946796795415</v>
      </c>
      <c r="F77" s="31" t="s">
        <v>16</v>
      </c>
      <c r="G77" s="32" t="s">
        <v>16</v>
      </c>
      <c r="H77" s="32" t="s">
        <v>16</v>
      </c>
      <c r="I77" s="5" t="s">
        <v>16</v>
      </c>
    </row>
    <row r="78" spans="1:11" x14ac:dyDescent="0.25">
      <c r="A78" s="40" t="s">
        <v>112</v>
      </c>
      <c r="B78" s="2">
        <v>7.1764849999999996</v>
      </c>
      <c r="C78" s="3">
        <v>7.1764849999999996</v>
      </c>
      <c r="D78" s="3">
        <v>0.35721174999999999</v>
      </c>
      <c r="E78" s="29">
        <f t="shared" si="11"/>
        <v>4.9775307828275266E-2</v>
      </c>
      <c r="F78" s="31">
        <v>0.44500000000000001</v>
      </c>
      <c r="G78" s="32">
        <v>0.44500000000000001</v>
      </c>
      <c r="H78" s="32">
        <v>0</v>
      </c>
      <c r="I78" s="5">
        <f t="shared" si="12"/>
        <v>0</v>
      </c>
    </row>
    <row r="79" spans="1:11" x14ac:dyDescent="0.25">
      <c r="A79" s="40" t="s">
        <v>120</v>
      </c>
      <c r="B79" s="2">
        <v>1.547005</v>
      </c>
      <c r="C79" s="3">
        <v>1.547005</v>
      </c>
      <c r="D79" s="3">
        <v>0</v>
      </c>
      <c r="E79" s="29">
        <f t="shared" si="11"/>
        <v>0</v>
      </c>
      <c r="F79" s="31">
        <v>0.125</v>
      </c>
      <c r="G79" s="32">
        <v>0.125</v>
      </c>
      <c r="H79" s="32">
        <v>0</v>
      </c>
      <c r="I79" s="5">
        <f t="shared" si="12"/>
        <v>0</v>
      </c>
    </row>
    <row r="80" spans="1:11" x14ac:dyDescent="0.25">
      <c r="A80" s="40" t="s">
        <v>80</v>
      </c>
      <c r="B80" s="1">
        <v>69.2</v>
      </c>
      <c r="C80" s="4">
        <v>69.2</v>
      </c>
      <c r="D80" s="4">
        <v>6.3749059599999995</v>
      </c>
      <c r="E80" s="29">
        <f t="shared" si="11"/>
        <v>9.212291849710981E-2</v>
      </c>
      <c r="F80" s="31">
        <v>2.8</v>
      </c>
      <c r="G80" s="32">
        <v>2.8</v>
      </c>
      <c r="H80" s="32">
        <v>0</v>
      </c>
      <c r="I80" s="5">
        <f t="shared" si="12"/>
        <v>0</v>
      </c>
    </row>
    <row r="81" spans="1:9" x14ac:dyDescent="0.25">
      <c r="A81" s="40" t="s">
        <v>81</v>
      </c>
      <c r="B81" s="1">
        <v>345.27228500000001</v>
      </c>
      <c r="C81" s="4">
        <v>345.27228500000001</v>
      </c>
      <c r="D81" s="4">
        <v>21.084413269999999</v>
      </c>
      <c r="E81" s="29">
        <f t="shared" si="11"/>
        <v>6.1066046091709902E-2</v>
      </c>
      <c r="F81" s="31">
        <v>50.027715000000001</v>
      </c>
      <c r="G81" s="32">
        <v>50.027715000000001</v>
      </c>
      <c r="H81" s="32">
        <v>1.9494000000000001E-2</v>
      </c>
      <c r="I81" s="5">
        <f t="shared" si="12"/>
        <v>3.8966400923967848E-4</v>
      </c>
    </row>
    <row r="82" spans="1:9" x14ac:dyDescent="0.25">
      <c r="A82" s="40" t="s">
        <v>82</v>
      </c>
      <c r="B82" s="1">
        <v>15.023680000000001</v>
      </c>
      <c r="C82" s="4">
        <v>15.023680000000001</v>
      </c>
      <c r="D82" s="4">
        <v>1.0285479</v>
      </c>
      <c r="E82" s="29">
        <f t="shared" si="11"/>
        <v>6.8461781667341154E-2</v>
      </c>
      <c r="F82" s="31">
        <v>8.2269369999999995</v>
      </c>
      <c r="G82" s="32">
        <v>8.2269369999999995</v>
      </c>
      <c r="H82" s="32">
        <v>2.0787990000000003E-2</v>
      </c>
      <c r="I82" s="5">
        <f t="shared" si="12"/>
        <v>2.5268201275881904E-3</v>
      </c>
    </row>
    <row r="83" spans="1:9" x14ac:dyDescent="0.25">
      <c r="A83" s="40" t="s">
        <v>83</v>
      </c>
      <c r="B83" s="1">
        <v>42.0822</v>
      </c>
      <c r="C83" s="4">
        <v>42.0822</v>
      </c>
      <c r="D83" s="4">
        <v>2.0623537999999999</v>
      </c>
      <c r="E83" s="29">
        <f t="shared" si="11"/>
        <v>4.9007746743278631E-2</v>
      </c>
      <c r="F83" s="31">
        <v>11.9178</v>
      </c>
      <c r="G83" s="32">
        <v>11.9178</v>
      </c>
      <c r="H83" s="32">
        <v>2.9523100000000001E-3</v>
      </c>
      <c r="I83" s="5">
        <f t="shared" si="12"/>
        <v>2.4772273406165567E-4</v>
      </c>
    </row>
    <row r="84" spans="1:9" x14ac:dyDescent="0.25">
      <c r="A84" s="40" t="s">
        <v>115</v>
      </c>
      <c r="B84" s="1">
        <v>2.8929999999999998</v>
      </c>
      <c r="C84" s="4">
        <v>2.8929999999999998</v>
      </c>
      <c r="D84" s="4">
        <v>0</v>
      </c>
      <c r="E84" s="29">
        <f t="shared" si="11"/>
        <v>0</v>
      </c>
      <c r="F84" s="31">
        <v>0.90700000000000003</v>
      </c>
      <c r="G84" s="32">
        <v>0.90700000000000003</v>
      </c>
      <c r="H84" s="32">
        <v>0</v>
      </c>
      <c r="I84" s="5">
        <f t="shared" si="12"/>
        <v>0</v>
      </c>
    </row>
    <row r="85" spans="1:9" x14ac:dyDescent="0.25">
      <c r="A85" s="40" t="s">
        <v>84</v>
      </c>
      <c r="B85" s="1">
        <v>141.09480600000001</v>
      </c>
      <c r="C85" s="4">
        <v>141.09480600000001</v>
      </c>
      <c r="D85" s="4">
        <v>7.0725376600000001</v>
      </c>
      <c r="E85" s="29">
        <f t="shared" si="11"/>
        <v>5.0126137598573262E-2</v>
      </c>
      <c r="F85" s="31">
        <v>56.905194000000002</v>
      </c>
      <c r="G85" s="32">
        <v>56.905194000000002</v>
      </c>
      <c r="H85" s="32">
        <v>1.4342700000000001E-3</v>
      </c>
      <c r="I85" s="5">
        <f t="shared" si="12"/>
        <v>2.520455338400217E-5</v>
      </c>
    </row>
    <row r="86" spans="1:9" x14ac:dyDescent="0.25">
      <c r="A86" s="98" t="s">
        <v>29</v>
      </c>
      <c r="B86" s="76">
        <v>0.57779999999999998</v>
      </c>
      <c r="C86" s="77">
        <v>0.57779999999999998</v>
      </c>
      <c r="D86" s="77">
        <v>2.0713020000000002E-2</v>
      </c>
      <c r="E86" s="29">
        <f t="shared" si="11"/>
        <v>3.5848078920041541E-2</v>
      </c>
      <c r="F86" s="112" t="s">
        <v>16</v>
      </c>
      <c r="G86" s="95" t="s">
        <v>16</v>
      </c>
      <c r="H86" s="95" t="s">
        <v>16</v>
      </c>
      <c r="I86" s="5" t="s">
        <v>16</v>
      </c>
    </row>
    <row r="87" spans="1:9" ht="15.75" thickBot="1" x14ac:dyDescent="0.3">
      <c r="A87" s="48" t="s">
        <v>116</v>
      </c>
      <c r="B87" s="24">
        <v>8.6029999999999998</v>
      </c>
      <c r="C87" s="25">
        <v>8.6029999999999998</v>
      </c>
      <c r="D87" s="25">
        <v>0</v>
      </c>
      <c r="E87" s="30">
        <f t="shared" si="11"/>
        <v>0</v>
      </c>
      <c r="F87" s="113">
        <v>0.59699999999999998</v>
      </c>
      <c r="G87" s="75">
        <v>0.59699999999999998</v>
      </c>
      <c r="H87" s="75">
        <v>0</v>
      </c>
      <c r="I87" s="8">
        <f>H87/G87</f>
        <v>0</v>
      </c>
    </row>
    <row r="88" spans="1:9" ht="15.75" thickBot="1" x14ac:dyDescent="0.3">
      <c r="A88" s="74" t="s">
        <v>106</v>
      </c>
      <c r="B88" s="99">
        <f>SUM(B89:B102)</f>
        <v>682.09028299999989</v>
      </c>
      <c r="C88" s="100">
        <f>SUM(C89:C102)</f>
        <v>682.09028299999989</v>
      </c>
      <c r="D88" s="100">
        <f>SUM(D89:D102)</f>
        <v>49.223773589999993</v>
      </c>
      <c r="E88" s="101">
        <f>D88/C88</f>
        <v>7.2166067772585468E-2</v>
      </c>
      <c r="F88" s="70">
        <f>SUM(F89:F102)</f>
        <v>573.32094900000004</v>
      </c>
      <c r="G88" s="33">
        <f>SUM(G89:G102)</f>
        <v>573.32094900000004</v>
      </c>
      <c r="H88" s="33">
        <f>SUM(H89:H102)</f>
        <v>2.1253319600000005</v>
      </c>
      <c r="I88" s="101">
        <f>H88/G88</f>
        <v>3.7070544233680186E-3</v>
      </c>
    </row>
    <row r="89" spans="1:9" ht="15" customHeight="1" x14ac:dyDescent="0.25">
      <c r="A89" s="45" t="s">
        <v>85</v>
      </c>
      <c r="B89" s="20">
        <v>59.328006999999999</v>
      </c>
      <c r="C89" s="21">
        <v>59.328006999999999</v>
      </c>
      <c r="D89" s="21">
        <v>2.9016345699999997</v>
      </c>
      <c r="E89" s="7">
        <f t="shared" ref="E89:E102" si="13">D89/C89</f>
        <v>4.8908343912513356E-2</v>
      </c>
      <c r="F89" s="107">
        <v>15.103662999999999</v>
      </c>
      <c r="G89" s="94">
        <v>15.103662999999999</v>
      </c>
      <c r="H89" s="94">
        <v>1.00299E-2</v>
      </c>
      <c r="I89" s="7">
        <f>H89/G89</f>
        <v>6.6407069596295947E-4</v>
      </c>
    </row>
    <row r="90" spans="1:9" ht="15" customHeight="1" x14ac:dyDescent="0.25">
      <c r="A90" s="40" t="s">
        <v>26</v>
      </c>
      <c r="B90" s="1">
        <v>0.99055899999999997</v>
      </c>
      <c r="C90" s="4">
        <v>0.99055899999999997</v>
      </c>
      <c r="D90" s="4">
        <v>5.1683369999999999E-2</v>
      </c>
      <c r="E90" s="5">
        <f t="shared" si="13"/>
        <v>5.2175963269224752E-2</v>
      </c>
      <c r="F90" s="31" t="s">
        <v>16</v>
      </c>
      <c r="G90" s="32" t="s">
        <v>16</v>
      </c>
      <c r="H90" s="32" t="s">
        <v>16</v>
      </c>
      <c r="I90" s="5" t="s">
        <v>16</v>
      </c>
    </row>
    <row r="91" spans="1:9" ht="15" customHeight="1" x14ac:dyDescent="0.25">
      <c r="A91" s="40" t="s">
        <v>86</v>
      </c>
      <c r="B91" s="1">
        <v>41.065015000000002</v>
      </c>
      <c r="C91" s="4">
        <v>41.065015000000002</v>
      </c>
      <c r="D91" s="4">
        <v>2.51546862</v>
      </c>
      <c r="E91" s="5">
        <f t="shared" si="13"/>
        <v>6.1255757973058086E-2</v>
      </c>
      <c r="F91" s="16">
        <v>17.104382000000001</v>
      </c>
      <c r="G91" s="17">
        <v>17.104382000000001</v>
      </c>
      <c r="H91" s="17">
        <v>0.22955551000000002</v>
      </c>
      <c r="I91" s="5">
        <f t="shared" ref="I91:I94" si="14">H91/G91</f>
        <v>1.3420859637021672E-2</v>
      </c>
    </row>
    <row r="92" spans="1:9" ht="15" customHeight="1" x14ac:dyDescent="0.25">
      <c r="A92" s="40" t="s">
        <v>27</v>
      </c>
      <c r="B92" s="1">
        <v>157.37850299999999</v>
      </c>
      <c r="C92" s="4">
        <v>157.37850299999999</v>
      </c>
      <c r="D92" s="4">
        <v>22.5918207</v>
      </c>
      <c r="E92" s="5">
        <f t="shared" si="13"/>
        <v>0.14355086793524779</v>
      </c>
      <c r="F92" s="16">
        <v>257</v>
      </c>
      <c r="G92" s="17">
        <v>257</v>
      </c>
      <c r="H92" s="17">
        <v>7.7467999999999999E-3</v>
      </c>
      <c r="I92" s="5">
        <f t="shared" si="14"/>
        <v>3.0143190661478599E-5</v>
      </c>
    </row>
    <row r="93" spans="1:9" ht="15" customHeight="1" x14ac:dyDescent="0.25">
      <c r="A93" s="40" t="s">
        <v>87</v>
      </c>
      <c r="B93" s="1">
        <v>9.6599789999999999</v>
      </c>
      <c r="C93" s="4">
        <v>9.6599789999999999</v>
      </c>
      <c r="D93" s="4">
        <v>0.47658519999999999</v>
      </c>
      <c r="E93" s="5">
        <f t="shared" si="13"/>
        <v>4.9336049281266552E-2</v>
      </c>
      <c r="F93" s="16">
        <v>37.388215000000002</v>
      </c>
      <c r="G93" s="17">
        <v>37.388215000000002</v>
      </c>
      <c r="H93" s="17">
        <v>0.50188259000000002</v>
      </c>
      <c r="I93" s="5">
        <f t="shared" si="14"/>
        <v>1.3423550442298461E-2</v>
      </c>
    </row>
    <row r="94" spans="1:9" ht="15" customHeight="1" x14ac:dyDescent="0.25">
      <c r="A94" s="40" t="s">
        <v>88</v>
      </c>
      <c r="B94" s="11">
        <v>1.3149999999999999</v>
      </c>
      <c r="C94" s="12">
        <v>1.3149999999999999</v>
      </c>
      <c r="D94" s="12">
        <v>8.1783979999999992E-2</v>
      </c>
      <c r="E94" s="5">
        <f t="shared" si="13"/>
        <v>6.219314068441064E-2</v>
      </c>
      <c r="F94" s="11">
        <v>0.2394</v>
      </c>
      <c r="G94" s="12">
        <v>0.2394</v>
      </c>
      <c r="H94" s="12">
        <v>9.8440000000000003E-3</v>
      </c>
      <c r="I94" s="5">
        <f t="shared" si="14"/>
        <v>4.1119465329991646E-2</v>
      </c>
    </row>
    <row r="95" spans="1:9" ht="15" customHeight="1" x14ac:dyDescent="0.25">
      <c r="A95" s="40" t="s">
        <v>89</v>
      </c>
      <c r="B95" s="1">
        <v>10.597334999999999</v>
      </c>
      <c r="C95" s="4">
        <v>10.597334999999999</v>
      </c>
      <c r="D95" s="4">
        <v>0.39263908000000003</v>
      </c>
      <c r="E95" s="5">
        <f t="shared" si="13"/>
        <v>3.7050737756237774E-2</v>
      </c>
      <c r="F95" s="16">
        <v>10</v>
      </c>
      <c r="G95" s="17">
        <v>10</v>
      </c>
      <c r="H95" s="17">
        <v>0</v>
      </c>
      <c r="I95" s="5">
        <f t="shared" ref="I95:I98" si="15">H95/G95</f>
        <v>0</v>
      </c>
    </row>
    <row r="96" spans="1:9" ht="15" customHeight="1" x14ac:dyDescent="0.25">
      <c r="A96" s="40" t="s">
        <v>105</v>
      </c>
      <c r="B96" s="1">
        <v>70.203199999999995</v>
      </c>
      <c r="C96" s="4">
        <v>70.203199999999995</v>
      </c>
      <c r="D96" s="4">
        <v>1.7470359199999999</v>
      </c>
      <c r="E96" s="5">
        <f t="shared" si="13"/>
        <v>2.4885417188960045E-2</v>
      </c>
      <c r="F96" s="16">
        <v>202.2</v>
      </c>
      <c r="G96" s="17">
        <v>202.2</v>
      </c>
      <c r="H96" s="17">
        <v>1.31384316</v>
      </c>
      <c r="I96" s="5">
        <f t="shared" si="15"/>
        <v>6.4977406528189917E-3</v>
      </c>
    </row>
    <row r="97" spans="1:9" ht="15" customHeight="1" x14ac:dyDescent="0.25">
      <c r="A97" s="40" t="s">
        <v>35</v>
      </c>
      <c r="B97" s="1">
        <v>125.58580000000001</v>
      </c>
      <c r="C97" s="4">
        <v>125.58580000000001</v>
      </c>
      <c r="D97" s="4">
        <v>10.875236630000002</v>
      </c>
      <c r="E97" s="5">
        <f t="shared" si="13"/>
        <v>8.6596069221201763E-2</v>
      </c>
      <c r="F97" s="16">
        <v>5.5</v>
      </c>
      <c r="G97" s="17">
        <v>5.5</v>
      </c>
      <c r="H97" s="17">
        <v>0</v>
      </c>
      <c r="I97" s="5">
        <f t="shared" si="15"/>
        <v>0</v>
      </c>
    </row>
    <row r="98" spans="1:9" ht="15" customHeight="1" x14ac:dyDescent="0.25">
      <c r="A98" s="40" t="s">
        <v>32</v>
      </c>
      <c r="B98" s="1">
        <v>122.86285700000001</v>
      </c>
      <c r="C98" s="4">
        <v>122.86285700000001</v>
      </c>
      <c r="D98" s="4">
        <v>2.47080922</v>
      </c>
      <c r="E98" s="5">
        <f t="shared" si="13"/>
        <v>2.0110302497686507E-2</v>
      </c>
      <c r="F98" s="16">
        <v>3.2868170000000001</v>
      </c>
      <c r="G98" s="17">
        <v>3.2868170000000001</v>
      </c>
      <c r="H98" s="17">
        <v>0</v>
      </c>
      <c r="I98" s="5">
        <f t="shared" si="15"/>
        <v>0</v>
      </c>
    </row>
    <row r="99" spans="1:9" ht="15" customHeight="1" x14ac:dyDescent="0.25">
      <c r="A99" s="40" t="s">
        <v>117</v>
      </c>
      <c r="B99" s="1">
        <v>1.5</v>
      </c>
      <c r="C99" s="4">
        <v>1.5</v>
      </c>
      <c r="D99" s="4">
        <v>0</v>
      </c>
      <c r="E99" s="5">
        <f t="shared" si="13"/>
        <v>0</v>
      </c>
      <c r="F99" s="31" t="s">
        <v>16</v>
      </c>
      <c r="G99" s="32" t="s">
        <v>16</v>
      </c>
      <c r="H99" s="32" t="s">
        <v>16</v>
      </c>
      <c r="I99" s="5" t="s">
        <v>16</v>
      </c>
    </row>
    <row r="100" spans="1:9" ht="15" customHeight="1" x14ac:dyDescent="0.25">
      <c r="A100" s="40" t="s">
        <v>30</v>
      </c>
      <c r="B100" s="1">
        <v>24.852982999999998</v>
      </c>
      <c r="C100" s="4">
        <v>24.852982999999998</v>
      </c>
      <c r="D100" s="4">
        <v>0.95142775000000002</v>
      </c>
      <c r="E100" s="5">
        <f t="shared" si="13"/>
        <v>3.8282235577113626E-2</v>
      </c>
      <c r="F100" s="16">
        <v>11</v>
      </c>
      <c r="G100" s="17">
        <v>11</v>
      </c>
      <c r="H100" s="17">
        <v>0</v>
      </c>
      <c r="I100" s="5">
        <f t="shared" ref="I100:I102" si="16">H100/G100</f>
        <v>0</v>
      </c>
    </row>
    <row r="101" spans="1:9" ht="15" customHeight="1" x14ac:dyDescent="0.25">
      <c r="A101" s="40" t="s">
        <v>90</v>
      </c>
      <c r="B101" s="1">
        <v>4.8364979999999997</v>
      </c>
      <c r="C101" s="4">
        <v>4.8364979999999997</v>
      </c>
      <c r="D101" s="4">
        <v>0.53253622</v>
      </c>
      <c r="E101" s="5">
        <f t="shared" si="13"/>
        <v>0.11010781354608232</v>
      </c>
      <c r="F101" s="16">
        <v>1.728362</v>
      </c>
      <c r="G101" s="17">
        <v>1.728362</v>
      </c>
      <c r="H101" s="17">
        <v>5.2429999999999997E-2</v>
      </c>
      <c r="I101" s="5">
        <f t="shared" si="16"/>
        <v>3.0335080266749675E-2</v>
      </c>
    </row>
    <row r="102" spans="1:9" ht="15" customHeight="1" thickBot="1" x14ac:dyDescent="0.3">
      <c r="A102" s="40" t="s">
        <v>91</v>
      </c>
      <c r="B102" s="22">
        <v>51.914546999999999</v>
      </c>
      <c r="C102" s="23">
        <v>51.914546999999999</v>
      </c>
      <c r="D102" s="23">
        <v>3.6351123300000001</v>
      </c>
      <c r="E102" s="51">
        <f t="shared" si="13"/>
        <v>7.002107386201406E-2</v>
      </c>
      <c r="F102" s="58">
        <v>12.770110000000001</v>
      </c>
      <c r="G102" s="59">
        <v>12.770110000000001</v>
      </c>
      <c r="H102" s="59">
        <v>0</v>
      </c>
      <c r="I102" s="51">
        <f t="shared" si="16"/>
        <v>0</v>
      </c>
    </row>
    <row r="103" spans="1:9" ht="15.75" thickBot="1" x14ac:dyDescent="0.3">
      <c r="A103" s="13" t="s">
        <v>107</v>
      </c>
      <c r="B103" s="53">
        <f>SUM(B104:B109)</f>
        <v>92.004064999999997</v>
      </c>
      <c r="C103" s="54">
        <f t="shared" ref="C103:D103" si="17">SUM(C104:C109)</f>
        <v>92.004064999999997</v>
      </c>
      <c r="D103" s="54">
        <f t="shared" si="17"/>
        <v>3.6604292100000002</v>
      </c>
      <c r="E103" s="55">
        <f>D103/C103</f>
        <v>3.9785516107358955E-2</v>
      </c>
      <c r="F103" s="57">
        <f>SUM(F104:F109)</f>
        <v>85.441639000000009</v>
      </c>
      <c r="G103" s="56">
        <f t="shared" ref="G103:H103" si="18">SUM(G104:G109)</f>
        <v>85.441639000000009</v>
      </c>
      <c r="H103" s="56">
        <f t="shared" si="18"/>
        <v>3.2332570399999998</v>
      </c>
      <c r="I103" s="55">
        <f>H103/G103</f>
        <v>3.7841701983268361E-2</v>
      </c>
    </row>
    <row r="104" spans="1:9" ht="15" customHeight="1" x14ac:dyDescent="0.25">
      <c r="A104" s="40" t="s">
        <v>92</v>
      </c>
      <c r="B104" s="26">
        <v>24.682922000000001</v>
      </c>
      <c r="C104" s="27">
        <v>24.682922000000001</v>
      </c>
      <c r="D104" s="27">
        <v>1.3541764599999999</v>
      </c>
      <c r="E104" s="52">
        <f t="shared" ref="E104:E107" si="19">D104/C104</f>
        <v>5.4862891030486576E-2</v>
      </c>
      <c r="F104" s="60">
        <v>1.1927779999999999</v>
      </c>
      <c r="G104" s="61">
        <v>1.1927779999999999</v>
      </c>
      <c r="H104" s="61">
        <v>0.32187740000000004</v>
      </c>
      <c r="I104" s="52">
        <f t="shared" ref="I104:I105" si="20">H104/G104</f>
        <v>0.26985524548574846</v>
      </c>
    </row>
    <row r="105" spans="1:9" ht="15" customHeight="1" x14ac:dyDescent="0.25">
      <c r="A105" s="40" t="s">
        <v>37</v>
      </c>
      <c r="B105" s="1">
        <v>8.9362290000000009</v>
      </c>
      <c r="C105" s="4">
        <v>8.9362290000000009</v>
      </c>
      <c r="D105" s="4">
        <v>0.26917531</v>
      </c>
      <c r="E105" s="5">
        <f t="shared" si="19"/>
        <v>3.0121800817772236E-2</v>
      </c>
      <c r="F105" s="2">
        <v>1.345</v>
      </c>
      <c r="G105" s="3">
        <v>1.345</v>
      </c>
      <c r="H105" s="3">
        <v>0</v>
      </c>
      <c r="I105" s="5">
        <f t="shared" si="20"/>
        <v>0</v>
      </c>
    </row>
    <row r="106" spans="1:9" ht="15" customHeight="1" x14ac:dyDescent="0.25">
      <c r="A106" s="40" t="s">
        <v>93</v>
      </c>
      <c r="B106" s="1">
        <v>31.589366999999999</v>
      </c>
      <c r="C106" s="4">
        <v>31.589366999999999</v>
      </c>
      <c r="D106" s="4">
        <v>1.1403464299999999</v>
      </c>
      <c r="E106" s="5">
        <f t="shared" si="19"/>
        <v>3.6099059218248977E-2</v>
      </c>
      <c r="F106" s="2">
        <v>67.742575000000002</v>
      </c>
      <c r="G106" s="3">
        <v>67.742575000000002</v>
      </c>
      <c r="H106" s="3">
        <v>2.7719795499999997</v>
      </c>
      <c r="I106" s="5">
        <f>H106/G106</f>
        <v>4.0919311821258637E-2</v>
      </c>
    </row>
    <row r="107" spans="1:9" ht="15" customHeight="1" x14ac:dyDescent="0.25">
      <c r="A107" s="46" t="s">
        <v>94</v>
      </c>
      <c r="B107" s="1">
        <v>12.42089</v>
      </c>
      <c r="C107" s="4">
        <v>12.42089</v>
      </c>
      <c r="D107" s="4">
        <v>0.32058791999999997</v>
      </c>
      <c r="E107" s="5">
        <f t="shared" si="19"/>
        <v>2.5810382347802772E-2</v>
      </c>
      <c r="F107" s="2">
        <v>4.75</v>
      </c>
      <c r="G107" s="3">
        <v>4.75</v>
      </c>
      <c r="H107" s="3">
        <v>0</v>
      </c>
      <c r="I107" s="5">
        <f>H107/G107</f>
        <v>0</v>
      </c>
    </row>
    <row r="108" spans="1:9" ht="15" customHeight="1" x14ac:dyDescent="0.25">
      <c r="A108" s="47" t="s">
        <v>95</v>
      </c>
      <c r="B108" s="1">
        <v>7.9173999999999998</v>
      </c>
      <c r="C108" s="4">
        <v>7.9173999999999998</v>
      </c>
      <c r="D108" s="4">
        <v>0.24901365</v>
      </c>
      <c r="E108" s="5">
        <f>D108/C108</f>
        <v>3.1451442392704677E-2</v>
      </c>
      <c r="F108" s="2">
        <v>4.4600000000000001E-2</v>
      </c>
      <c r="G108" s="3">
        <v>4.4600000000000001E-2</v>
      </c>
      <c r="H108" s="3">
        <v>0</v>
      </c>
      <c r="I108" s="5">
        <f>H108/G108</f>
        <v>0</v>
      </c>
    </row>
    <row r="109" spans="1:9" ht="15" customHeight="1" thickBot="1" x14ac:dyDescent="0.3">
      <c r="A109" s="48" t="s">
        <v>96</v>
      </c>
      <c r="B109" s="24">
        <v>6.4572570000000002</v>
      </c>
      <c r="C109" s="25">
        <v>6.4572570000000002</v>
      </c>
      <c r="D109" s="25">
        <v>0.32712943999999999</v>
      </c>
      <c r="E109" s="8">
        <f>D109/C109</f>
        <v>5.0660743408540189E-2</v>
      </c>
      <c r="F109" s="18">
        <v>10.366686</v>
      </c>
      <c r="G109" s="19">
        <v>10.366686</v>
      </c>
      <c r="H109" s="19">
        <v>0.13940009</v>
      </c>
      <c r="I109" s="10">
        <f t="shared" ref="I109" si="21">H109/G109</f>
        <v>1.3446928941418695E-2</v>
      </c>
    </row>
    <row r="110" spans="1:9" ht="15.75" thickBot="1" x14ac:dyDescent="0.3">
      <c r="A110" s="13" t="s">
        <v>121</v>
      </c>
      <c r="B110" s="99">
        <f>SUM(B111:B112)</f>
        <v>1193.7088880000001</v>
      </c>
      <c r="C110" s="100">
        <f t="shared" ref="C110:D110" si="22">SUM(C111:C112)</f>
        <v>1193.7088880000001</v>
      </c>
      <c r="D110" s="100">
        <f t="shared" si="22"/>
        <v>123.10877600000001</v>
      </c>
      <c r="E110" s="101">
        <f>D110/C110</f>
        <v>0.10313132224914789</v>
      </c>
      <c r="F110" s="104">
        <f>SUM(F111:F112)</f>
        <v>1530.1302370000001</v>
      </c>
      <c r="G110" s="104">
        <f t="shared" ref="G110:H110" si="23">SUM(G111:G112)</f>
        <v>1530.1302370000001</v>
      </c>
      <c r="H110" s="104">
        <f t="shared" si="23"/>
        <v>168.54585500000002</v>
      </c>
      <c r="I110" s="101">
        <f>H110/G110</f>
        <v>0.11015131321792186</v>
      </c>
    </row>
    <row r="111" spans="1:9" x14ac:dyDescent="0.25">
      <c r="A111" s="46" t="s">
        <v>100</v>
      </c>
      <c r="B111" s="20">
        <v>625.26120000000003</v>
      </c>
      <c r="C111" s="21">
        <v>625.26120000000003</v>
      </c>
      <c r="D111" s="21">
        <v>58.629477000000001</v>
      </c>
      <c r="E111" s="7">
        <f>D111/C111</f>
        <v>9.3767975687600633E-2</v>
      </c>
      <c r="F111" s="110">
        <v>1095.2597000000001</v>
      </c>
      <c r="G111" s="111">
        <v>1095.2597000000001</v>
      </c>
      <c r="H111" s="111">
        <v>122.56698</v>
      </c>
      <c r="I111" s="7">
        <f t="shared" ref="I111:I112" si="24">H111/G111</f>
        <v>0.11190677425637043</v>
      </c>
    </row>
    <row r="112" spans="1:9" ht="15" customHeight="1" thickBot="1" x14ac:dyDescent="0.3">
      <c r="A112" s="46" t="s">
        <v>101</v>
      </c>
      <c r="B112" s="24">
        <v>568.44768799999997</v>
      </c>
      <c r="C112" s="25">
        <v>568.44768799999997</v>
      </c>
      <c r="D112" s="25">
        <v>64.479298999999997</v>
      </c>
      <c r="E112" s="8">
        <f>D112/C112</f>
        <v>0.11343048861164512</v>
      </c>
      <c r="F112" s="92">
        <v>434.87053700000001</v>
      </c>
      <c r="G112" s="93">
        <v>434.87053700000001</v>
      </c>
      <c r="H112" s="93">
        <v>45.978875000000002</v>
      </c>
      <c r="I112" s="8">
        <f t="shared" si="24"/>
        <v>0.1057300301767742</v>
      </c>
    </row>
    <row r="113" spans="1:9" ht="15.75" thickBot="1" x14ac:dyDescent="0.3">
      <c r="A113" s="13" t="s">
        <v>122</v>
      </c>
      <c r="B113" s="99">
        <f>SUM(B114:B116)</f>
        <v>381.65493500000002</v>
      </c>
      <c r="C113" s="100">
        <f t="shared" ref="C113:D113" si="25">SUM(C114:C116)</f>
        <v>381.65493500000002</v>
      </c>
      <c r="D113" s="100">
        <f t="shared" si="25"/>
        <v>8.0097157799999987</v>
      </c>
      <c r="E113" s="71">
        <f>D113/C113</f>
        <v>2.098679997417038E-2</v>
      </c>
      <c r="F113" s="70">
        <f>SUM(F114:F116)</f>
        <v>236.82457600000001</v>
      </c>
      <c r="G113" s="33">
        <f t="shared" ref="G113:H113" si="26">SUM(G114:G116)</f>
        <v>236.82457600000001</v>
      </c>
      <c r="H113" s="33">
        <f t="shared" si="26"/>
        <v>0</v>
      </c>
      <c r="I113" s="101">
        <f>H113/G113</f>
        <v>0</v>
      </c>
    </row>
    <row r="114" spans="1:9" x14ac:dyDescent="0.25">
      <c r="A114" s="45" t="s">
        <v>97</v>
      </c>
      <c r="B114" s="20">
        <v>256.74533400000001</v>
      </c>
      <c r="C114" s="21">
        <v>256.74533400000001</v>
      </c>
      <c r="D114" s="21">
        <v>3.3051097999999999</v>
      </c>
      <c r="E114" s="7">
        <f>D114/C114</f>
        <v>1.2873105612116012E-2</v>
      </c>
      <c r="F114" s="107">
        <v>69.178359999999998</v>
      </c>
      <c r="G114" s="94">
        <v>69.178359999999998</v>
      </c>
      <c r="H114" s="94">
        <v>0</v>
      </c>
      <c r="I114" s="7">
        <f t="shared" ref="I114" si="27">H114/G114</f>
        <v>0</v>
      </c>
    </row>
    <row r="115" spans="1:9" x14ac:dyDescent="0.25">
      <c r="A115" s="40" t="s">
        <v>98</v>
      </c>
      <c r="B115" s="11">
        <v>2.8824429999999999</v>
      </c>
      <c r="C115" s="12">
        <v>2.8824429999999999</v>
      </c>
      <c r="D115" s="12">
        <v>0.11833489</v>
      </c>
      <c r="E115" s="5">
        <f>D115/C115</f>
        <v>4.105367911871978E-2</v>
      </c>
      <c r="F115" s="37" t="s">
        <v>16</v>
      </c>
      <c r="G115" s="38" t="s">
        <v>16</v>
      </c>
      <c r="H115" s="38" t="s">
        <v>16</v>
      </c>
      <c r="I115" s="5" t="s">
        <v>16</v>
      </c>
    </row>
    <row r="116" spans="1:9" ht="15" customHeight="1" thickBot="1" x14ac:dyDescent="0.3">
      <c r="A116" s="48" t="s">
        <v>99</v>
      </c>
      <c r="B116" s="105">
        <v>122.027158</v>
      </c>
      <c r="C116" s="106">
        <v>122.027158</v>
      </c>
      <c r="D116" s="106">
        <v>4.5862710899999994</v>
      </c>
      <c r="E116" s="8">
        <f>D116/C116</f>
        <v>3.7584019534405606E-2</v>
      </c>
      <c r="F116" s="108">
        <v>167.64621600000001</v>
      </c>
      <c r="G116" s="109">
        <v>167.64621600000001</v>
      </c>
      <c r="H116" s="109">
        <v>0</v>
      </c>
      <c r="I116" s="8">
        <f>H116/G116</f>
        <v>0</v>
      </c>
    </row>
    <row r="117" spans="1:9" x14ac:dyDescent="0.25">
      <c r="A117" s="78" t="s">
        <v>123</v>
      </c>
      <c r="B117" s="102"/>
      <c r="C117" s="102"/>
      <c r="D117" s="102"/>
      <c r="E117" s="102"/>
      <c r="F117" s="103" t="s">
        <v>118</v>
      </c>
      <c r="G117" s="103"/>
      <c r="H117" s="103"/>
      <c r="I117" s="103"/>
    </row>
    <row r="118" spans="1:9" x14ac:dyDescent="0.25">
      <c r="A118" s="79" t="s">
        <v>40</v>
      </c>
      <c r="B118" s="80"/>
      <c r="C118" s="80"/>
      <c r="D118" s="80"/>
      <c r="E118" s="80"/>
      <c r="F118" s="80"/>
      <c r="G118" s="80"/>
      <c r="H118" s="80"/>
      <c r="I118" s="80"/>
    </row>
  </sheetData>
  <mergeCells count="13">
    <mergeCell ref="A117:E117"/>
    <mergeCell ref="F117:I117"/>
    <mergeCell ref="A118:I118"/>
    <mergeCell ref="A1:I1"/>
    <mergeCell ref="A2:I2"/>
    <mergeCell ref="A3:I3"/>
    <mergeCell ref="A4:I4"/>
    <mergeCell ref="A5:I5"/>
    <mergeCell ref="A6:I6"/>
    <mergeCell ref="A7:I7"/>
    <mergeCell ref="A8:A9"/>
    <mergeCell ref="B8:E8"/>
    <mergeCell ref="F8:I8"/>
  </mergeCells>
  <printOptions horizontalCentered="1"/>
  <pageMargins left="0.19685039370078741" right="0.19685039370078741" top="0.35433070866141736" bottom="0.35433070866141736" header="0" footer="0"/>
  <pageSetup scale="80" orientation="portrait" r:id="rId1"/>
  <ignoredErrors>
    <ignoredError sqref="E103 E10:E12 E43 E110 E88 E113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 Enero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2025-02-05T15:00:51Z</cp:lastPrinted>
  <dcterms:created xsi:type="dcterms:W3CDTF">2016-04-07T16:05:41Z</dcterms:created>
  <dcterms:modified xsi:type="dcterms:W3CDTF">2025-02-05T15:08:01Z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AutomaticFileClassification">
    <vt:lpwstr>{B065D875-D126-42DE-B1D2-3E4635B9E8AD}</vt:lpwstr>
  </property>
  <property fmtid="{D5CDD505-2E9C-101B-9397-08002B2CF9AE}" pid="3" name="DLPAutomaticFileClassificationVersion">
    <vt:lpwstr>11.10.300.143</vt:lpwstr>
  </property>
</Properties>
</file>