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Respaldo\BALANCE FISCAL MENSUAL\2024-2023\10. OCTUBRE\Publicación\"/>
    </mc:Choice>
  </mc:AlternateContent>
  <bookViews>
    <workbookView xWindow="0" yWindow="0" windowWidth="28800" windowHeight="11700"/>
  </bookViews>
  <sheets>
    <sheet name="SPNF_Finan." sheetId="4" r:id="rId1"/>
    <sheet name="GC_Finan." sheetId="5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</externalReferences>
  <definedNames>
    <definedName name="\A" localSheetId="1">[1]B!#REF!</definedName>
    <definedName name="\A" localSheetId="0">[1]B!#REF!</definedName>
    <definedName name="\A">[1]B!#REF!</definedName>
    <definedName name="\C" localSheetId="1">[2]Introduction!#REF!</definedName>
    <definedName name="\C" localSheetId="0">[2]Introduction!#REF!</definedName>
    <definedName name="\C">[2]Introduction!#REF!</definedName>
    <definedName name="\d" localSheetId="1">'[3]cn-raw'!#REF!</definedName>
    <definedName name="\d" localSheetId="0">'[3]cn-raw'!#REF!</definedName>
    <definedName name="\d">'[3]cn-raw'!#REF!</definedName>
    <definedName name="\n" localSheetId="1">'[3]cn-raw'!#REF!</definedName>
    <definedName name="\n" localSheetId="0">'[3]cn-raw'!#REF!</definedName>
    <definedName name="\n">'[3]cn-raw'!#REF!</definedName>
    <definedName name="\P" localSheetId="1">[2]Introduction!#REF!</definedName>
    <definedName name="\P" localSheetId="0">[2]Introduction!#REF!</definedName>
    <definedName name="\P">[2]Introduction!#REF!</definedName>
    <definedName name="_________________TAB1" localSheetId="1">'[4]Overall Balance'!#REF!</definedName>
    <definedName name="_________________TAB1" localSheetId="0">'[4]Overall Balance'!#REF!</definedName>
    <definedName name="_________________TAB1">'[4]Overall Balance'!#REF!</definedName>
    <definedName name="_______________TAB1" localSheetId="1">'[4]Overall Balance'!#REF!</definedName>
    <definedName name="_______________TAB1" localSheetId="0">'[4]Overall Balance'!#REF!</definedName>
    <definedName name="_______________TAB1">'[4]Overall Balance'!#REF!</definedName>
    <definedName name="______________TAB1" localSheetId="1">'[4]Overall Balance'!#REF!</definedName>
    <definedName name="______________TAB1" localSheetId="0">'[4]Overall Balance'!#REF!</definedName>
    <definedName name="______________TAB1">'[4]Overall Balance'!#REF!</definedName>
    <definedName name="____________TAB1" localSheetId="1">'[4]Overall Balance'!#REF!</definedName>
    <definedName name="____________TAB1" localSheetId="0">'[4]Overall Balance'!#REF!</definedName>
    <definedName name="____________TAB1">'[4]Overall Balance'!#REF!</definedName>
    <definedName name="__________QUE7" localSheetId="1">#REF!</definedName>
    <definedName name="__________QUE7" localSheetId="0">#REF!</definedName>
    <definedName name="__________QUE7">#REF!</definedName>
    <definedName name="__________TAB1" localSheetId="1">'[4]Overall Balance'!#REF!</definedName>
    <definedName name="__________TAB1" localSheetId="0">'[4]Overall Balance'!#REF!</definedName>
    <definedName name="__________TAB1">'[4]Overall Balance'!#REF!</definedName>
    <definedName name="__________TAB6" localSheetId="1">#REF!</definedName>
    <definedName name="__________TAB6" localSheetId="0">#REF!</definedName>
    <definedName name="__________TAB6">#REF!</definedName>
    <definedName name="_________MCV1">[5]Q2!$E$64:$AH$64</definedName>
    <definedName name="_________QUE7" localSheetId="1">#REF!</definedName>
    <definedName name="_________QUE7" localSheetId="0">#REF!</definedName>
    <definedName name="_________QUE7">#REF!</definedName>
    <definedName name="_________TAB6" localSheetId="1">#REF!</definedName>
    <definedName name="_________TAB6" localSheetId="0">#REF!</definedName>
    <definedName name="_________TAB6">#REF!</definedName>
    <definedName name="________MCV1">[5]Q2!$E$64:$AH$64</definedName>
    <definedName name="________QUE7" localSheetId="1">#REF!</definedName>
    <definedName name="________QUE7" localSheetId="0">#REF!</definedName>
    <definedName name="________QUE7">#REF!</definedName>
    <definedName name="________TAB1" localSheetId="1">'[4]Overall Balance'!#REF!</definedName>
    <definedName name="________TAB1" localSheetId="0">'[4]Overall Balance'!#REF!</definedName>
    <definedName name="________TAB1">'[4]Overall Balance'!#REF!</definedName>
    <definedName name="________TAB6" localSheetId="1">#REF!</definedName>
    <definedName name="________TAB6" localSheetId="0">#REF!</definedName>
    <definedName name="________TAB6">#REF!</definedName>
    <definedName name="_______MCV1">[5]Q2!$E$64:$AH$64</definedName>
    <definedName name="_______QUE7" localSheetId="1">#REF!</definedName>
    <definedName name="_______QUE7" localSheetId="0">#REF!</definedName>
    <definedName name="_______QUE7">#REF!</definedName>
    <definedName name="_______TAB6" localSheetId="1">#REF!</definedName>
    <definedName name="_______TAB6" localSheetId="0">#REF!</definedName>
    <definedName name="_______TAB6">#REF!</definedName>
    <definedName name="______MCV1">[5]Q2!$E$64:$AH$64</definedName>
    <definedName name="______QUE7" localSheetId="1">#REF!</definedName>
    <definedName name="______QUE7" localSheetId="0">#REF!</definedName>
    <definedName name="______QUE7">#REF!</definedName>
    <definedName name="______TAB1" localSheetId="1">'[4]Overall Balance'!#REF!</definedName>
    <definedName name="______TAB1" localSheetId="0">'[4]Overall Balance'!#REF!</definedName>
    <definedName name="______TAB1">'[4]Overall Balance'!#REF!</definedName>
    <definedName name="______TAB6" localSheetId="1">#REF!</definedName>
    <definedName name="______TAB6" localSheetId="0">#REF!</definedName>
    <definedName name="______TAB6">#REF!</definedName>
    <definedName name="_____MCV1">[5]Q2!$E$64:$AH$64</definedName>
    <definedName name="_____QUE7" localSheetId="1">#REF!</definedName>
    <definedName name="_____QUE7" localSheetId="0">#REF!</definedName>
    <definedName name="_____QUE7">#REF!</definedName>
    <definedName name="_____TAB6" localSheetId="1">#REF!</definedName>
    <definedName name="_____TAB6" localSheetId="0">#REF!</definedName>
    <definedName name="_____TAB6">#REF!</definedName>
    <definedName name="____MCV1">[5]Q2!$E$64:$AH$64</definedName>
    <definedName name="____QUE7" localSheetId="1">#REF!</definedName>
    <definedName name="____QUE7" localSheetId="0">#REF!</definedName>
    <definedName name="____QUE7">#REF!</definedName>
    <definedName name="____TAB1" localSheetId="1">'[4]Overall Balance'!#REF!</definedName>
    <definedName name="____TAB1" localSheetId="0">'[4]Overall Balance'!#REF!</definedName>
    <definedName name="____TAB1">'[4]Overall Balance'!#REF!</definedName>
    <definedName name="____TAB6" localSheetId="1">#REF!</definedName>
    <definedName name="____TAB6" localSheetId="0">#REF!</definedName>
    <definedName name="____TAB6">#REF!</definedName>
    <definedName name="___MCV1">[5]Q2!$E$64:$AH$64</definedName>
    <definedName name="___QUE7" localSheetId="1">#REF!</definedName>
    <definedName name="___QUE7" localSheetId="0">#REF!</definedName>
    <definedName name="___QUE7">#REF!</definedName>
    <definedName name="___TAB6" localSheetId="1">#REF!</definedName>
    <definedName name="___TAB6" localSheetId="0">#REF!</definedName>
    <definedName name="___TAB6">#REF!</definedName>
    <definedName name="__123Graph_BCurrent" localSheetId="1" hidden="1">'[4]Overall Balance'!#REF!</definedName>
    <definedName name="__123Graph_BCurrent" localSheetId="0" hidden="1">'[4]Overall Balance'!#REF!</definedName>
    <definedName name="__123Graph_BCurrent" hidden="1">'[4]Overall Balance'!#REF!</definedName>
    <definedName name="__123Graph_CCurrent" localSheetId="1" hidden="1">'[4]Overall Balance'!#REF!</definedName>
    <definedName name="__123Graph_CCurrent" localSheetId="0" hidden="1">'[4]Overall Balance'!#REF!</definedName>
    <definedName name="__123Graph_CCurrent" hidden="1">'[4]Overall Balance'!#REF!</definedName>
    <definedName name="__123Graph_DCurrent" localSheetId="1" hidden="1">'[4]Overall Balance'!#REF!</definedName>
    <definedName name="__123Graph_DCurrent" localSheetId="0" hidden="1">'[4]Overall Balance'!#REF!</definedName>
    <definedName name="__123Graph_DCurrent" hidden="1">'[4]Overall Balance'!#REF!</definedName>
    <definedName name="__MCV1">[5]Q2!$E$64:$AH$64</definedName>
    <definedName name="__TAB1" localSheetId="1">'[4]Overall Balance'!#REF!</definedName>
    <definedName name="__TAB1" localSheetId="0">'[4]Overall Balance'!#REF!</definedName>
    <definedName name="__TAB1">'[4]Overall Balance'!#REF!</definedName>
    <definedName name="_MCV1">[5]Q2!$E$64:$AH$64</definedName>
    <definedName name="_QUE7" localSheetId="1">#REF!</definedName>
    <definedName name="_QUE7" localSheetId="0">#REF!</definedName>
    <definedName name="_QUE7">#REF!</definedName>
    <definedName name="_Regression_X" localSheetId="1" hidden="1">'[6]WORK BOP'!#REF!</definedName>
    <definedName name="_Regression_X" localSheetId="0" hidden="1">'[6]WORK BOP'!#REF!</definedName>
    <definedName name="_Regression_X" hidden="1">'[6]WORK BOP'!#REF!</definedName>
    <definedName name="_Regression_Y" localSheetId="1" hidden="1">'[6]WORK BOP'!#REF!</definedName>
    <definedName name="_Regression_Y" localSheetId="0" hidden="1">'[6]WORK BOP'!#REF!</definedName>
    <definedName name="_Regression_Y" hidden="1">'[6]WORK BOP'!#REF!</definedName>
    <definedName name="_TAB1" localSheetId="1">'[4]Overall Balance'!#REF!</definedName>
    <definedName name="_TAB1" localSheetId="0">'[4]Overall Balance'!#REF!</definedName>
    <definedName name="_TAB1">'[4]Overall Balance'!#REF!</definedName>
    <definedName name="_TAB6" localSheetId="1">#REF!</definedName>
    <definedName name="_TAB6" localSheetId="0">#REF!</definedName>
    <definedName name="_TAB6">#REF!</definedName>
    <definedName name="aaaaaa" localSheetId="1">#REF!</definedName>
    <definedName name="aaaaaa" localSheetId="0">#REF!</definedName>
    <definedName name="aaaaaa">#REF!</definedName>
    <definedName name="AGENCIAS_DE_GOBIERNO" localSheetId="1">#REF!</definedName>
    <definedName name="AGENCIAS_DE_GOBIERNO" localSheetId="0">#REF!</definedName>
    <definedName name="AGENCIAS_DE_GOBIERNO">#REF!</definedName>
    <definedName name="APU" localSheetId="1">'[3]cn-raw'!#REF!</definedName>
    <definedName name="APU" localSheetId="0">'[3]cn-raw'!#REF!</definedName>
    <definedName name="APU">'[3]cn-raw'!#REF!</definedName>
    <definedName name="_xlnm.Print_Area" localSheetId="1">GC_Finan.!$B$2:$F$125</definedName>
    <definedName name="_xlnm.Print_Area" localSheetId="0">SPNF_Finan.!$B$1:$F$129</definedName>
    <definedName name="BCA" localSheetId="1">#REF!</definedName>
    <definedName name="BCA" localSheetId="0">#REF!</definedName>
    <definedName name="BCA">#REF!</definedName>
    <definedName name="BCA_NGDP" localSheetId="1">#REF!</definedName>
    <definedName name="BCA_NGDP" localSheetId="0">#REF!</definedName>
    <definedName name="BCA_NGDP">#REF!</definedName>
    <definedName name="BE" localSheetId="1">#REF!</definedName>
    <definedName name="BE" localSheetId="0">#REF!</definedName>
    <definedName name="BE">#REF!</definedName>
    <definedName name="BEA" localSheetId="1">#REF!</definedName>
    <definedName name="BEA" localSheetId="0">#REF!</definedName>
    <definedName name="BEA">#REF!</definedName>
    <definedName name="BED" localSheetId="1">#REF!</definedName>
    <definedName name="BED" localSheetId="0">#REF!</definedName>
    <definedName name="BED">#REF!</definedName>
    <definedName name="BED_6" localSheetId="1">#REF!</definedName>
    <definedName name="BED_6" localSheetId="0">#REF!</definedName>
    <definedName name="BED_6">#REF!</definedName>
    <definedName name="BEO" localSheetId="1">#REF!</definedName>
    <definedName name="BEO" localSheetId="0">#REF!</definedName>
    <definedName name="BEO">#REF!</definedName>
    <definedName name="BER" localSheetId="1">#REF!</definedName>
    <definedName name="BER" localSheetId="0">#REF!</definedName>
    <definedName name="BER">#REF!</definedName>
    <definedName name="BF" localSheetId="1">#REF!</definedName>
    <definedName name="BF" localSheetId="0">#REF!</definedName>
    <definedName name="BF">#REF!</definedName>
    <definedName name="BFD" localSheetId="1">#REF!</definedName>
    <definedName name="BFD" localSheetId="0">#REF!</definedName>
    <definedName name="BFD">#REF!</definedName>
    <definedName name="BFDA" localSheetId="1">#REF!</definedName>
    <definedName name="BFDA" localSheetId="0">#REF!</definedName>
    <definedName name="BFDA">#REF!</definedName>
    <definedName name="BFDI" localSheetId="1">#REF!</definedName>
    <definedName name="BFDI" localSheetId="0">#REF!</definedName>
    <definedName name="BFDI">#REF!</definedName>
    <definedName name="BFDIL" localSheetId="1">#REF!</definedName>
    <definedName name="BFDIL" localSheetId="0">#REF!</definedName>
    <definedName name="BFDIL">#REF!</definedName>
    <definedName name="BFL_D" localSheetId="1">#REF!</definedName>
    <definedName name="BFL_D" localSheetId="0">#REF!</definedName>
    <definedName name="BFL_D">#REF!</definedName>
    <definedName name="BFO" localSheetId="1">#REF!</definedName>
    <definedName name="BFO" localSheetId="0">#REF!</definedName>
    <definedName name="BFO">#REF!</definedName>
    <definedName name="BFOA" localSheetId="1">#REF!</definedName>
    <definedName name="BFOA" localSheetId="0">#REF!</definedName>
    <definedName name="BFOA">#REF!</definedName>
    <definedName name="BFOAG" localSheetId="1">#REF!</definedName>
    <definedName name="BFOAG" localSheetId="0">#REF!</definedName>
    <definedName name="BFOAG">#REF!</definedName>
    <definedName name="BFOL" localSheetId="1">#REF!</definedName>
    <definedName name="BFOL" localSheetId="0">#REF!</definedName>
    <definedName name="BFOL">#REF!</definedName>
    <definedName name="BFOL_B" localSheetId="1">#REF!</definedName>
    <definedName name="BFOL_B" localSheetId="0">#REF!</definedName>
    <definedName name="BFOL_B">#REF!</definedName>
    <definedName name="BFOL_G" localSheetId="1">#REF!</definedName>
    <definedName name="BFOL_G" localSheetId="0">#REF!</definedName>
    <definedName name="BFOL_G">#REF!</definedName>
    <definedName name="BFOL_L" localSheetId="1">#REF!</definedName>
    <definedName name="BFOL_L" localSheetId="0">#REF!</definedName>
    <definedName name="BFOL_L">#REF!</definedName>
    <definedName name="BFOL_O" localSheetId="1">#REF!</definedName>
    <definedName name="BFOL_O" localSheetId="0">#REF!</definedName>
    <definedName name="BFOL_O">#REF!</definedName>
    <definedName name="BFOL_S" localSheetId="1">#REF!</definedName>
    <definedName name="BFOL_S" localSheetId="0">#REF!</definedName>
    <definedName name="BFOL_S">#REF!</definedName>
    <definedName name="BFOLB" localSheetId="1">#REF!</definedName>
    <definedName name="BFOLB" localSheetId="0">#REF!</definedName>
    <definedName name="BFOLB">#REF!</definedName>
    <definedName name="BFOLG_L" localSheetId="1">#REF!</definedName>
    <definedName name="BFOLG_L" localSheetId="0">#REF!</definedName>
    <definedName name="BFOLG_L">#REF!</definedName>
    <definedName name="BFP" localSheetId="1">#REF!</definedName>
    <definedName name="BFP" localSheetId="0">#REF!</definedName>
    <definedName name="BFP">#REF!</definedName>
    <definedName name="BFPA" localSheetId="1">#REF!</definedName>
    <definedName name="BFPA" localSheetId="0">#REF!</definedName>
    <definedName name="BFPA">#REF!</definedName>
    <definedName name="BFPAG" localSheetId="1">#REF!</definedName>
    <definedName name="BFPAG" localSheetId="0">#REF!</definedName>
    <definedName name="BFPAG">#REF!</definedName>
    <definedName name="BFPL" localSheetId="1">#REF!</definedName>
    <definedName name="BFPL" localSheetId="0">#REF!</definedName>
    <definedName name="BFPL">#REF!</definedName>
    <definedName name="BFPLBN" localSheetId="1">#REF!</definedName>
    <definedName name="BFPLBN" localSheetId="0">#REF!</definedName>
    <definedName name="BFPLBN">#REF!</definedName>
    <definedName name="BFPLD" localSheetId="1">#REF!</definedName>
    <definedName name="BFPLD" localSheetId="0">#REF!</definedName>
    <definedName name="BFPLD">#REF!</definedName>
    <definedName name="BFPLD_G" localSheetId="1">#REF!</definedName>
    <definedName name="BFPLD_G" localSheetId="0">#REF!</definedName>
    <definedName name="BFPLD_G">#REF!</definedName>
    <definedName name="BFPLE" localSheetId="1">#REF!</definedName>
    <definedName name="BFPLE" localSheetId="0">#REF!</definedName>
    <definedName name="BFPLE">#REF!</definedName>
    <definedName name="BFPLE_G" localSheetId="1">#REF!</definedName>
    <definedName name="BFPLE_G" localSheetId="0">#REF!</definedName>
    <definedName name="BFPLE_G">#REF!</definedName>
    <definedName name="BFPLMM" localSheetId="1">#REF!</definedName>
    <definedName name="BFPLMM" localSheetId="0">#REF!</definedName>
    <definedName name="BFPLMM">#REF!</definedName>
    <definedName name="BFRA" localSheetId="1">#REF!</definedName>
    <definedName name="BFRA" localSheetId="0">#REF!</definedName>
    <definedName name="BFRA">#REF!</definedName>
    <definedName name="BFUND" localSheetId="1">#REF!</definedName>
    <definedName name="BFUND" localSheetId="0">#REF!</definedName>
    <definedName name="BFUND">#REF!</definedName>
    <definedName name="BGS" localSheetId="1">#REF!</definedName>
    <definedName name="BGS" localSheetId="0">#REF!</definedName>
    <definedName name="BGS">#REF!</definedName>
    <definedName name="BI" localSheetId="1">#REF!</definedName>
    <definedName name="BI" localSheetId="0">#REF!</definedName>
    <definedName name="BI">#REF!</definedName>
    <definedName name="BIP" localSheetId="1">#REF!</definedName>
    <definedName name="BIP" localSheetId="0">#REF!</definedName>
    <definedName name="BIP">#REF!</definedName>
    <definedName name="BK" localSheetId="1">#REF!</definedName>
    <definedName name="BK" localSheetId="0">#REF!</definedName>
    <definedName name="BK">#REF!</definedName>
    <definedName name="BKFA" localSheetId="1">#REF!</definedName>
    <definedName name="BKFA" localSheetId="0">#REF!</definedName>
    <definedName name="BKFA">#REF!</definedName>
    <definedName name="BKO" localSheetId="1">#REF!</definedName>
    <definedName name="BKO" localSheetId="0">#REF!</definedName>
    <definedName name="BKO">#REF!</definedName>
    <definedName name="BM" localSheetId="1">#REF!</definedName>
    <definedName name="BM" localSheetId="0">#REF!</definedName>
    <definedName name="BM">#REF!</definedName>
    <definedName name="BMG">[5]Misc.!$E$26:$AH$26</definedName>
    <definedName name="BMII" localSheetId="1">#REF!</definedName>
    <definedName name="BMII" localSheetId="0">#REF!</definedName>
    <definedName name="BMII">#REF!</definedName>
    <definedName name="BMII_7" localSheetId="1">#REF!</definedName>
    <definedName name="BMII_7" localSheetId="0">#REF!</definedName>
    <definedName name="BMII_7">#REF!</definedName>
    <definedName name="BMS">[5]Misc.!$E$28:$AH$28</definedName>
    <definedName name="BRASS" localSheetId="1">#REF!</definedName>
    <definedName name="BRASS" localSheetId="0">#REF!</definedName>
    <definedName name="BRASS">#REF!</definedName>
    <definedName name="BRASS_6" localSheetId="1">#REF!</definedName>
    <definedName name="BRASS_6" localSheetId="0">#REF!</definedName>
    <definedName name="BRASS_6">#REF!</definedName>
    <definedName name="BTR" localSheetId="1">#REF!</definedName>
    <definedName name="BTR" localSheetId="0">#REF!</definedName>
    <definedName name="BTR">#REF!</definedName>
    <definedName name="BTRG" localSheetId="1">#REF!</definedName>
    <definedName name="BTRG" localSheetId="0">#REF!</definedName>
    <definedName name="BTRG">#REF!</definedName>
    <definedName name="BX" localSheetId="1">#REF!</definedName>
    <definedName name="BX" localSheetId="0">#REF!</definedName>
    <definedName name="BX">#REF!</definedName>
    <definedName name="BXG">[5]Misc.!$E$18:$AH$18</definedName>
    <definedName name="BXS">[5]Misc.!$E$20:$AH$20</definedName>
    <definedName name="CAJA_DE_SEGURO_SOCIAL" localSheetId="1">#REF!</definedName>
    <definedName name="CAJA_DE_SEGURO_SOCIAL" localSheetId="0">#REF!</definedName>
    <definedName name="CAJA_DE_SEGURO_SOCIAL">#REF!</definedName>
    <definedName name="CalcMCV_4" localSheetId="1">#REF!</definedName>
    <definedName name="CalcMCV_4" localSheetId="0">#REF!</definedName>
    <definedName name="CalcMCV_4">#REF!</definedName>
    <definedName name="cambio2" localSheetId="1">#REF!</definedName>
    <definedName name="cambio2" localSheetId="0">#REF!</definedName>
    <definedName name="cambio2">#REF!</definedName>
    <definedName name="CBSPC" localSheetId="1">[1]B!#REF!</definedName>
    <definedName name="CBSPC" localSheetId="0">[1]B!#REF!</definedName>
    <definedName name="CBSPC">[1]B!#REF!</definedName>
    <definedName name="CENTRAL_GOVERNMENT_OPERATIONS" localSheetId="1">#REF!</definedName>
    <definedName name="CENTRAL_GOVERNMENT_OPERATIONS" localSheetId="0">#REF!</definedName>
    <definedName name="CENTRAL_GOVERNMENT_OPERATIONS">#REF!</definedName>
    <definedName name="CHK5.1" localSheetId="1">#REF!</definedName>
    <definedName name="CHK5.1" localSheetId="0">#REF!</definedName>
    <definedName name="CHK5.1">#REF!</definedName>
    <definedName name="CONSCHGE" localSheetId="1">[1]B!#REF!</definedName>
    <definedName name="CONSCHGE" localSheetId="0">[1]B!#REF!</definedName>
    <definedName name="CONSCHGE">[1]B!#REF!</definedName>
    <definedName name="_xlnm.Criteria" localSheetId="1">'[2]Ext. Financing'!#REF!</definedName>
    <definedName name="_xlnm.Criteria" localSheetId="0">'[2]Ext. Financing'!#REF!</definedName>
    <definedName name="_xlnm.Criteria">'[2]Ext. Financing'!#REF!</definedName>
    <definedName name="cstAggregateType">"G21"</definedName>
    <definedName name="cstCountryNameColumn">2</definedName>
    <definedName name="cstDataColumn">13</definedName>
    <definedName name="cstDataRange">"I13:I242"</definedName>
    <definedName name="cstDisplayType">"G24"</definedName>
    <definedName name="cstNumDecimals">"G25"</definedName>
    <definedName name="cstReportNoteColumn">9</definedName>
    <definedName name="D" localSheetId="1">#REF!</definedName>
    <definedName name="D" localSheetId="0">#REF!</definedName>
    <definedName name="D">#REF!</definedName>
    <definedName name="D_B" localSheetId="1">#REF!</definedName>
    <definedName name="D_B" localSheetId="0">#REF!</definedName>
    <definedName name="D_B">#REF!</definedName>
    <definedName name="D_G" localSheetId="1">#REF!</definedName>
    <definedName name="D_G" localSheetId="0">#REF!</definedName>
    <definedName name="D_G">#REF!</definedName>
    <definedName name="D_L" localSheetId="1">#REF!</definedName>
    <definedName name="D_L" localSheetId="0">#REF!</definedName>
    <definedName name="D_L">#REF!</definedName>
    <definedName name="D_O" localSheetId="1">#REF!</definedName>
    <definedName name="D_O" localSheetId="0">#REF!</definedName>
    <definedName name="D_O">#REF!</definedName>
    <definedName name="D_S" localSheetId="1">#REF!</definedName>
    <definedName name="D_S" localSheetId="0">#REF!</definedName>
    <definedName name="D_S">#REF!</definedName>
    <definedName name="D_SRM" localSheetId="1">#REF!</definedName>
    <definedName name="D_SRM" localSheetId="0">#REF!</definedName>
    <definedName name="D_SRM">#REF!</definedName>
    <definedName name="D_SY" localSheetId="1">#REF!</definedName>
    <definedName name="D_SY" localSheetId="0">#REF!</definedName>
    <definedName name="D_SY">#REF!</definedName>
    <definedName name="DA" localSheetId="1">#REF!</definedName>
    <definedName name="DA" localSheetId="0">#REF!</definedName>
    <definedName name="DA">#REF!</definedName>
    <definedName name="Database_MI" localSheetId="1">'[3]cn-raw'!#REF!</definedName>
    <definedName name="Database_MI" localSheetId="0">'[3]cn-raw'!#REF!</definedName>
    <definedName name="Database_MI">'[3]cn-raw'!#REF!</definedName>
    <definedName name="dataRange">"I13:I242"</definedName>
    <definedName name="date" localSheetId="1">#REF!</definedName>
    <definedName name="date" localSheetId="0">#REF!</definedName>
    <definedName name="date">#REF!</definedName>
    <definedName name="DB" localSheetId="1">#REF!</definedName>
    <definedName name="DB" localSheetId="0">#REF!</definedName>
    <definedName name="DB">#REF!</definedName>
    <definedName name="DetalleBNP" localSheetId="1" hidden="1">#REF!</definedName>
    <definedName name="DetalleBNP" localSheetId="0" hidden="1">#REF!</definedName>
    <definedName name="DetalleBNP" hidden="1">#REF!</definedName>
    <definedName name="DG" localSheetId="1">#REF!</definedName>
    <definedName name="DG" localSheetId="0">#REF!</definedName>
    <definedName name="DG">#REF!</definedName>
    <definedName name="DG_S" localSheetId="1">#REF!</definedName>
    <definedName name="DG_S" localSheetId="0">#REF!</definedName>
    <definedName name="DG_S">#REF!</definedName>
    <definedName name="dkjf" localSheetId="1">'[4]Overall Balance'!#REF!</definedName>
    <definedName name="dkjf" localSheetId="0">'[4]Overall Balance'!#REF!</definedName>
    <definedName name="dkjf">'[4]Overall Balance'!#REF!</definedName>
    <definedName name="DO" localSheetId="1">#REF!</definedName>
    <definedName name="DO" localSheetId="0">#REF!</definedName>
    <definedName name="DO">#REF!</definedName>
    <definedName name="DS" localSheetId="1">#REF!</definedName>
    <definedName name="DS" localSheetId="0">#REF!</definedName>
    <definedName name="DS">#REF!</definedName>
    <definedName name="DSI" localSheetId="1">#REF!</definedName>
    <definedName name="DSI" localSheetId="0">#REF!</definedName>
    <definedName name="DSI">#REF!</definedName>
    <definedName name="DSP" localSheetId="1">#REF!</definedName>
    <definedName name="DSP" localSheetId="0">#REF!</definedName>
    <definedName name="DSP">#REF!</definedName>
    <definedName name="DSPG" localSheetId="1">#REF!</definedName>
    <definedName name="DSPG" localSheetId="0">#REF!</definedName>
    <definedName name="DSPG">#REF!</definedName>
    <definedName name="e" localSheetId="1" hidden="1">'[6]WORK BOP'!#REF!</definedName>
    <definedName name="e" localSheetId="0" hidden="1">'[6]WORK BOP'!#REF!</definedName>
    <definedName name="e" hidden="1">'[6]WORK BOP'!#REF!</definedName>
    <definedName name="EDNA" localSheetId="1">#REF!</definedName>
    <definedName name="EDNA" localSheetId="0">#REF!</definedName>
    <definedName name="EDNA">#REF!</definedName>
    <definedName name="EMPRESAS_PUBLICAS" localSheetId="1">#REF!</definedName>
    <definedName name="EMPRESAS_PUBLICAS" localSheetId="0">#REF!</definedName>
    <definedName name="EMPRESAS_PUBLICAS">#REF!</definedName>
    <definedName name="empty" localSheetId="1">#REF!</definedName>
    <definedName name="empty" localSheetId="0">#REF!</definedName>
    <definedName name="empty">#REF!</definedName>
    <definedName name="ENDA" localSheetId="1">#REF!</definedName>
    <definedName name="ENDA" localSheetId="0">#REF!</definedName>
    <definedName name="ENDA">#REF!</definedName>
    <definedName name="ETESA" localSheetId="1">'[4]Overall Balance'!#REF!</definedName>
    <definedName name="ETESA" localSheetId="0">'[4]Overall Balance'!#REF!</definedName>
    <definedName name="ETESA">'[4]Overall Balance'!#REF!</definedName>
    <definedName name="ExitWRS">[7]Main!$AB$25</definedName>
    <definedName name="FCDOMDEB" localSheetId="1">#REF!</definedName>
    <definedName name="FCDOMDEB" localSheetId="0">#REF!</definedName>
    <definedName name="FCDOMDEB">#REF!</definedName>
    <definedName name="FMB" localSheetId="1">#REF!</definedName>
    <definedName name="FMB" localSheetId="0">#REF!</definedName>
    <definedName name="FMB">#REF!</definedName>
    <definedName name="GCB" localSheetId="1">#REF!</definedName>
    <definedName name="GCB" localSheetId="0">#REF!</definedName>
    <definedName name="GCB">#REF!</definedName>
    <definedName name="GCB_NGDP" localSheetId="1">#REF!</definedName>
    <definedName name="GCB_NGDP" localSheetId="0">#REF!</definedName>
    <definedName name="GCB_NGDP">#REF!</definedName>
    <definedName name="GCD" localSheetId="1">#REF!</definedName>
    <definedName name="GCD" localSheetId="0">#REF!</definedName>
    <definedName name="GCD">#REF!</definedName>
    <definedName name="GCEI" localSheetId="1">#REF!</definedName>
    <definedName name="GCEI" localSheetId="0">#REF!</definedName>
    <definedName name="GCEI">#REF!</definedName>
    <definedName name="GCENL" localSheetId="1">#REF!</definedName>
    <definedName name="GCENL" localSheetId="0">#REF!</definedName>
    <definedName name="GCENL">#REF!</definedName>
    <definedName name="GCND" localSheetId="1">#REF!</definedName>
    <definedName name="GCND" localSheetId="0">#REF!</definedName>
    <definedName name="GCND">#REF!</definedName>
    <definedName name="GCND_NGDP" localSheetId="1">#REF!</definedName>
    <definedName name="GCND_NGDP" localSheetId="0">#REF!</definedName>
    <definedName name="GCND_NGDP">#REF!</definedName>
    <definedName name="GCRG" localSheetId="1">#REF!</definedName>
    <definedName name="GCRG" localSheetId="0">#REF!</definedName>
    <definedName name="GCRG">#REF!</definedName>
    <definedName name="GDP_ProdAct1">[8]REDConsolidated!$A$1:$S$69</definedName>
    <definedName name="GDP_ProdActiv">[8]REDConsolidated!$A$1:$X$107</definedName>
    <definedName name="GDP_Use1">[8]REDConsolidated!$A$110:$S$191</definedName>
    <definedName name="GGB" localSheetId="1">#REF!</definedName>
    <definedName name="GGB" localSheetId="0">#REF!</definedName>
    <definedName name="GGB">#REF!</definedName>
    <definedName name="GGB_NGDP" localSheetId="1">#REF!</definedName>
    <definedName name="GGB_NGDP" localSheetId="0">#REF!</definedName>
    <definedName name="GGB_NGDP">#REF!</definedName>
    <definedName name="GGD" localSheetId="1">#REF!</definedName>
    <definedName name="GGD" localSheetId="0">#REF!</definedName>
    <definedName name="GGD">#REF!</definedName>
    <definedName name="GGED" localSheetId="1">#REF!</definedName>
    <definedName name="GGED" localSheetId="0">#REF!</definedName>
    <definedName name="GGED">#REF!</definedName>
    <definedName name="GGEI" localSheetId="1">#REF!</definedName>
    <definedName name="GGEI" localSheetId="0">#REF!</definedName>
    <definedName name="GGEI">#REF!</definedName>
    <definedName name="GGENL" localSheetId="1">#REF!</definedName>
    <definedName name="GGENL" localSheetId="0">#REF!</definedName>
    <definedName name="GGENL">#REF!</definedName>
    <definedName name="ggg" localSheetId="1" hidden="1">'[9]Overall Balance'!#REF!</definedName>
    <definedName name="ggg" localSheetId="0" hidden="1">'[9]Overall Balance'!#REF!</definedName>
    <definedName name="ggg" hidden="1">'[9]Overall Balance'!#REF!</definedName>
    <definedName name="GGND" localSheetId="1">#REF!</definedName>
    <definedName name="GGND" localSheetId="0">#REF!</definedName>
    <definedName name="GGND">#REF!</definedName>
    <definedName name="GGRG" localSheetId="1">#REF!</definedName>
    <definedName name="GGRG" localSheetId="0">#REF!</definedName>
    <definedName name="GGRG">#REF!</definedName>
    <definedName name="GPD_ProdAct2">[8]REDConsolidated!$A$71:$S$107</definedName>
    <definedName name="hhh" localSheetId="1" hidden="1">'[9]Overall Balance'!#REF!</definedName>
    <definedName name="hhh" localSheetId="0" hidden="1">'[9]Overall Balance'!#REF!</definedName>
    <definedName name="hhh" hidden="1">'[9]Overall Balance'!#REF!</definedName>
    <definedName name="indicatorsoffset" localSheetId="1">#REF!</definedName>
    <definedName name="indicatorsoffset" localSheetId="0">#REF!</definedName>
    <definedName name="indicatorsoffset">#REF!</definedName>
    <definedName name="JJKJ" localSheetId="1">'[4]Overall Balance'!#REF!</definedName>
    <definedName name="JJKJ" localSheetId="0">'[4]Overall Balance'!#REF!</definedName>
    <definedName name="JJKJ">'[4]Overall Balance'!#REF!</definedName>
    <definedName name="KJJ" localSheetId="1" hidden="1">'[4]Overall Balance'!#REF!</definedName>
    <definedName name="KJJ" localSheetId="0" hidden="1">'[4]Overall Balance'!#REF!</definedName>
    <definedName name="KJJ" hidden="1">'[4]Overall Balance'!#REF!</definedName>
    <definedName name="LOANSDEP" localSheetId="1">[1]B!#REF!</definedName>
    <definedName name="LOANSDEP" localSheetId="0">[1]B!#REF!</definedName>
    <definedName name="LOANSDEP">[1]B!#REF!</definedName>
    <definedName name="MCV">[5]Q2!$E$63:$AH$63</definedName>
    <definedName name="MCV_B">[5]Misc.!$E$157:$AH$157</definedName>
    <definedName name="MCV_B1" localSheetId="1">#REF!</definedName>
    <definedName name="MCV_B1" localSheetId="0">#REF!</definedName>
    <definedName name="MCV_B1">#REF!</definedName>
    <definedName name="MCV_D" localSheetId="1">#REF!</definedName>
    <definedName name="MCV_D" localSheetId="0">#REF!</definedName>
    <definedName name="MCV_D">#REF!</definedName>
    <definedName name="MCV_D1" localSheetId="1">#REF!</definedName>
    <definedName name="MCV_D1" localSheetId="0">#REF!</definedName>
    <definedName name="MCV_D1">#REF!</definedName>
    <definedName name="MCV_T" localSheetId="1">#REF!</definedName>
    <definedName name="MCV_T" localSheetId="0">#REF!</definedName>
    <definedName name="MCV_T">#REF!</definedName>
    <definedName name="MCV_T1" localSheetId="1">#REF!</definedName>
    <definedName name="MCV_T1" localSheetId="0">#REF!</definedName>
    <definedName name="MCV_T1">#REF!</definedName>
    <definedName name="NGDP">[5]Q2!$E$47:$AH$47</definedName>
    <definedName name="pchBMG" localSheetId="1">#REF!</definedName>
    <definedName name="pchBMG" localSheetId="0">#REF!</definedName>
    <definedName name="pchBMG">#REF!</definedName>
    <definedName name="pchBXG" localSheetId="1">#REF!</definedName>
    <definedName name="pchBXG" localSheetId="0">#REF!</definedName>
    <definedName name="pchBXG">#REF!</definedName>
    <definedName name="PERFORMANCE" localSheetId="1">'[2]Ext. Financing'!#REF!</definedName>
    <definedName name="PERFORMANCE" localSheetId="0">'[2]Ext. Financing'!#REF!</definedName>
    <definedName name="PERFORMANCE">'[2]Ext. Financing'!#REF!</definedName>
    <definedName name="PORT" localSheetId="1">'[3]cn-raw'!#REF!</definedName>
    <definedName name="PORT" localSheetId="0">'[3]cn-raw'!#REF!</definedName>
    <definedName name="PORT">'[3]cn-raw'!#REF!</definedName>
    <definedName name="PRINT" localSheetId="1">'[2]Ext. Financing'!#REF!</definedName>
    <definedName name="PRINT" localSheetId="0">'[2]Ext. Financing'!#REF!</definedName>
    <definedName name="PRINT">'[2]Ext. Financing'!#REF!</definedName>
    <definedName name="Print_Area_MI" localSheetId="1">[1]B!#REF!</definedName>
    <definedName name="Print_Area_MI" localSheetId="0">[1]B!#REF!</definedName>
    <definedName name="Print_Area_MI">[1]B!#REF!</definedName>
    <definedName name="Print_public_sector" localSheetId="1">#REF!</definedName>
    <definedName name="Print_public_sector" localSheetId="0">#REF!</definedName>
    <definedName name="Print_public_sector">#REF!</definedName>
    <definedName name="PRINTER" localSheetId="1">[2]Introduction!#REF!</definedName>
    <definedName name="PRINTER" localSheetId="0">[2]Introduction!#REF!</definedName>
    <definedName name="PRINTER">[2]Introduction!#REF!</definedName>
    <definedName name="PrintThis_Links">[7]Links!$A$1:$F$33</definedName>
    <definedName name="PRVDEP" localSheetId="1">[1]B!#REF!</definedName>
    <definedName name="PRVDEP" localSheetId="0">[1]B!#REF!</definedName>
    <definedName name="PRVDEP">[1]B!#REF!</definedName>
    <definedName name="PUBLIC_SECTOR_OPERATIONS" localSheetId="1">#REF!</definedName>
    <definedName name="PUBLIC_SECTOR_OPERATIONS" localSheetId="0">#REF!</definedName>
    <definedName name="PUBLIC_SECTOR_OPERATIONS">#REF!</definedName>
    <definedName name="RED" localSheetId="1">[1]B!#REF!</definedName>
    <definedName name="RED" localSheetId="0">[1]B!#REF!</definedName>
    <definedName name="RED">[1]B!#REF!</definedName>
    <definedName name="rngBefore">[7]Main!$AB$26</definedName>
    <definedName name="rngDepartmentDrive">[7]Main!$AB$23</definedName>
    <definedName name="rngEMailAddress">[7]Main!$AB$20</definedName>
    <definedName name="rngErrorSort">[7]ErrCheck!$A$4</definedName>
    <definedName name="rngLastSave">[7]Main!$G$19</definedName>
    <definedName name="rngLastSent">[7]Main!$G$18</definedName>
    <definedName name="rngLastUpdate">[7]Links!$D$2</definedName>
    <definedName name="rngNeedsUpdate">[7]Links!$E$2</definedName>
    <definedName name="rngNews">[7]Main!$AB$27</definedName>
    <definedName name="rngQuestChecked">[7]ErrCheck!$A$3</definedName>
    <definedName name="SavInv">[8]REDConsolidated!$A$193:$S$233</definedName>
    <definedName name="SUMMARY" localSheetId="1">[1]B!#REF!</definedName>
    <definedName name="SUMMARY" localSheetId="0">[1]B!#REF!</definedName>
    <definedName name="SUMMARY">[1]B!#REF!</definedName>
    <definedName name="TAB" localSheetId="1">#REF!</definedName>
    <definedName name="TAB" localSheetId="0">#REF!</definedName>
    <definedName name="TAB">#REF!</definedName>
    <definedName name="Table" localSheetId="1">#REF!</definedName>
    <definedName name="Table" localSheetId="0">#REF!</definedName>
    <definedName name="Table">#REF!</definedName>
    <definedName name="Table_debt">[10]Table!$A$3:$AB$73</definedName>
    <definedName name="Table10" localSheetId="1">#REF!</definedName>
    <definedName name="Table10" localSheetId="0">#REF!</definedName>
    <definedName name="Table10">#REF!</definedName>
    <definedName name="Table4" localSheetId="1">#REF!</definedName>
    <definedName name="Table4" localSheetId="0">#REF!</definedName>
    <definedName name="Table4">#REF!</definedName>
    <definedName name="Tbl_GFN">[10]Table_GEF!$B$2:$T$53</definedName>
    <definedName name="tblChecks">[7]ErrCheck!$A$3:$E$5</definedName>
    <definedName name="tblLinks">[7]Links!$A$4:$F$33</definedName>
    <definedName name="_xlnm.Print_Titles">#REF!,#REF!</definedName>
    <definedName name="TM" localSheetId="1">#REF!</definedName>
    <definedName name="TM" localSheetId="0">#REF!</definedName>
    <definedName name="TM">#REF!</definedName>
    <definedName name="TM_D" localSheetId="1">#REF!</definedName>
    <definedName name="TM_D" localSheetId="0">#REF!</definedName>
    <definedName name="TM_D">#REF!</definedName>
    <definedName name="TM_DPCH" localSheetId="1">#REF!</definedName>
    <definedName name="TM_DPCH" localSheetId="0">#REF!</definedName>
    <definedName name="TM_DPCH">#REF!</definedName>
    <definedName name="TM_R" localSheetId="1">#REF!</definedName>
    <definedName name="TM_R" localSheetId="0">#REF!</definedName>
    <definedName name="TM_R">#REF!</definedName>
    <definedName name="TM_RPCH" localSheetId="1">#REF!</definedName>
    <definedName name="TM_RPCH" localSheetId="0">#REF!</definedName>
    <definedName name="TM_RPCH">#REF!</definedName>
    <definedName name="TMG" localSheetId="1">#REF!</definedName>
    <definedName name="TMG" localSheetId="0">#REF!</definedName>
    <definedName name="TMG">#REF!</definedName>
    <definedName name="TMG_D" localSheetId="1">#REF!</definedName>
    <definedName name="TMG_D" localSheetId="0">#REF!</definedName>
    <definedName name="TMG_D">#REF!</definedName>
    <definedName name="TMG_DPCH" localSheetId="1">#REF!</definedName>
    <definedName name="TMG_DPCH" localSheetId="0">#REF!</definedName>
    <definedName name="TMG_DPCH">#REF!</definedName>
    <definedName name="TMG_R" localSheetId="1">#REF!</definedName>
    <definedName name="TMG_R" localSheetId="0">#REF!</definedName>
    <definedName name="TMG_R">#REF!</definedName>
    <definedName name="TMG_RPCH" localSheetId="1">#REF!</definedName>
    <definedName name="TMG_RPCH" localSheetId="0">#REF!</definedName>
    <definedName name="TMG_RPCH">#REF!</definedName>
    <definedName name="TMGO" localSheetId="1">#REF!</definedName>
    <definedName name="TMGO" localSheetId="0">#REF!</definedName>
    <definedName name="TMGO">#REF!</definedName>
    <definedName name="TMGO_D" localSheetId="1">#REF!</definedName>
    <definedName name="TMGO_D" localSheetId="0">#REF!</definedName>
    <definedName name="TMGO_D">#REF!</definedName>
    <definedName name="TMGO_DPCH" localSheetId="1">#REF!</definedName>
    <definedName name="TMGO_DPCH" localSheetId="0">#REF!</definedName>
    <definedName name="TMGO_DPCH">#REF!</definedName>
    <definedName name="TMGO_R" localSheetId="1">#REF!</definedName>
    <definedName name="TMGO_R" localSheetId="0">#REF!</definedName>
    <definedName name="TMGO_R">#REF!</definedName>
    <definedName name="TMGO_RPCH" localSheetId="1">#REF!</definedName>
    <definedName name="TMGO_RPCH" localSheetId="0">#REF!</definedName>
    <definedName name="TMGO_RPCH">#REF!</definedName>
    <definedName name="TMGXO" localSheetId="1">#REF!</definedName>
    <definedName name="TMGXO" localSheetId="0">#REF!</definedName>
    <definedName name="TMGXO">#REF!</definedName>
    <definedName name="TMGXO_D" localSheetId="1">#REF!</definedName>
    <definedName name="TMGXO_D" localSheetId="0">#REF!</definedName>
    <definedName name="TMGXO_D">#REF!</definedName>
    <definedName name="TMGXO_DPCH" localSheetId="1">#REF!</definedName>
    <definedName name="TMGXO_DPCH" localSheetId="0">#REF!</definedName>
    <definedName name="TMGXO_DPCH">#REF!</definedName>
    <definedName name="TMGXO_R" localSheetId="1">#REF!</definedName>
    <definedName name="TMGXO_R" localSheetId="0">#REF!</definedName>
    <definedName name="TMGXO_R">#REF!</definedName>
    <definedName name="TMGXO_RPCH" localSheetId="1">#REF!</definedName>
    <definedName name="TMGXO_RPCH" localSheetId="0">#REF!</definedName>
    <definedName name="TMGXO_RPCH">#REF!</definedName>
    <definedName name="TMS" localSheetId="1">#REF!</definedName>
    <definedName name="TMS" localSheetId="0">#REF!</definedName>
    <definedName name="TMS">#REF!</definedName>
    <definedName name="TX" localSheetId="1">#REF!</definedName>
    <definedName name="TX" localSheetId="0">#REF!</definedName>
    <definedName name="TX">#REF!</definedName>
    <definedName name="TX_D" localSheetId="1">#REF!</definedName>
    <definedName name="TX_D" localSheetId="0">#REF!</definedName>
    <definedName name="TX_D">#REF!</definedName>
    <definedName name="TX_DPCH" localSheetId="1">#REF!</definedName>
    <definedName name="TX_DPCH" localSheetId="0">#REF!</definedName>
    <definedName name="TX_DPCH">#REF!</definedName>
    <definedName name="TX_R" localSheetId="1">#REF!</definedName>
    <definedName name="TX_R" localSheetId="0">#REF!</definedName>
    <definedName name="TX_R">#REF!</definedName>
    <definedName name="TX_RPCH" localSheetId="1">#REF!</definedName>
    <definedName name="TX_RPCH" localSheetId="0">#REF!</definedName>
    <definedName name="TX_RPCH">#REF!</definedName>
    <definedName name="TXG" localSheetId="1">#REF!</definedName>
    <definedName name="TXG" localSheetId="0">#REF!</definedName>
    <definedName name="TXG">#REF!</definedName>
    <definedName name="TXG_D" localSheetId="1">#REF!</definedName>
    <definedName name="TXG_D" localSheetId="0">#REF!</definedName>
    <definedName name="TXG_D">#REF!</definedName>
    <definedName name="TXG_DPCH" localSheetId="1">#REF!</definedName>
    <definedName name="TXG_DPCH" localSheetId="0">#REF!</definedName>
    <definedName name="TXG_DPCH">#REF!</definedName>
    <definedName name="TXG_R" localSheetId="1">#REF!</definedName>
    <definedName name="TXG_R" localSheetId="0">#REF!</definedName>
    <definedName name="TXG_R">#REF!</definedName>
    <definedName name="TXG_RPCH" localSheetId="1">#REF!</definedName>
    <definedName name="TXG_RPCH" localSheetId="0">#REF!</definedName>
    <definedName name="TXG_RPCH">#REF!</definedName>
    <definedName name="TXGO" localSheetId="1">#REF!</definedName>
    <definedName name="TXGO" localSheetId="0">#REF!</definedName>
    <definedName name="TXGO">#REF!</definedName>
    <definedName name="TXGO_D" localSheetId="1">#REF!</definedName>
    <definedName name="TXGO_D" localSheetId="0">#REF!</definedName>
    <definedName name="TXGO_D">#REF!</definedName>
    <definedName name="TXGO_DPCH" localSheetId="1">#REF!</definedName>
    <definedName name="TXGO_DPCH" localSheetId="0">#REF!</definedName>
    <definedName name="TXGO_DPCH">#REF!</definedName>
    <definedName name="TXGO_R" localSheetId="1">#REF!</definedName>
    <definedName name="TXGO_R" localSheetId="0">#REF!</definedName>
    <definedName name="TXGO_R">#REF!</definedName>
    <definedName name="TXGO_RPCH" localSheetId="1">#REF!</definedName>
    <definedName name="TXGO_RPCH" localSheetId="0">#REF!</definedName>
    <definedName name="TXGO_RPCH">#REF!</definedName>
    <definedName name="TXGXO" localSheetId="1">#REF!</definedName>
    <definedName name="TXGXO" localSheetId="0">#REF!</definedName>
    <definedName name="TXGXO">#REF!</definedName>
    <definedName name="TXGXO_D" localSheetId="1">#REF!</definedName>
    <definedName name="TXGXO_D" localSheetId="0">#REF!</definedName>
    <definedName name="TXGXO_D">#REF!</definedName>
    <definedName name="TXGXO_DPCH" localSheetId="1">#REF!</definedName>
    <definedName name="TXGXO_DPCH" localSheetId="0">#REF!</definedName>
    <definedName name="TXGXO_DPCH">#REF!</definedName>
    <definedName name="TXGXO_R" localSheetId="1">#REF!</definedName>
    <definedName name="TXGXO_R" localSheetId="0">#REF!</definedName>
    <definedName name="TXGXO_R">#REF!</definedName>
    <definedName name="TXGXO_RPCH" localSheetId="1">#REF!</definedName>
    <definedName name="TXGXO_RPCH" localSheetId="0">#REF!</definedName>
    <definedName name="TXGXO_RPCH">#REF!</definedName>
    <definedName name="TXS" localSheetId="1">#REF!</definedName>
    <definedName name="TXS" localSheetId="0">#REF!</definedName>
    <definedName name="TXS">#REF!</definedName>
    <definedName name="WPCP33_D" localSheetId="1">#REF!</definedName>
    <definedName name="WPCP33_D" localSheetId="0">#REF!</definedName>
    <definedName name="WPCP33_D">#REF!</definedName>
    <definedName name="WPCP33pch" localSheetId="1">#REF!</definedName>
    <definedName name="WPCP33pch" localSheetId="0">#REF!</definedName>
    <definedName name="WPCP33pch">#REF!</definedName>
    <definedName name="wrn.debt." localSheetId="1" hidden="1">{#N/A,#N/A,FALSE,"C";"combankMLTshort",#N/A,FALSE,"C";"bilsupport",#N/A,FALSE,"C";"euglbontotal",#N/A,FALSE,"C";"idbfida",#N/A,FALSE,"C";"exbondsnongarsup",#N/A,FALSE,"C";"imfibrd",#N/A,FALSE,"C";"suppBNPmexven",#N/A,FALSE,"C"}</definedName>
    <definedName name="wrn.debt." localSheetId="0" hidden="1">{#N/A,#N/A,FALSE,"C";"combankMLTshort",#N/A,FALSE,"C";"bilsupport",#N/A,FALSE,"C";"euglbontotal",#N/A,FALSE,"C";"idbfida",#N/A,FALSE,"C";"exbondsnongarsup",#N/A,FALSE,"C";"imfibrd",#N/A,FALSE,"C";"suppBNPmexven",#N/A,FALSE,"C"}</definedName>
    <definedName name="wrn.debt." hidden="1">{#N/A,#N/A,FALSE,"C";"combankMLTshort",#N/A,FALSE,"C";"bilsupport",#N/A,FALSE,"C";"euglbontotal",#N/A,FALSE,"C";"idbfida",#N/A,FALSE,"C";"exbondsnongarsup",#N/A,FALSE,"C";"imfibrd",#N/A,FALSE,"C";"suppBNPmexven",#N/A,FALSE,"C"}</definedName>
    <definedName name="xxWRS_1" localSheetId="1">#REF!</definedName>
    <definedName name="xxWRS_1" localSheetId="0">#REF!</definedName>
    <definedName name="xxWRS_1">#REF!</definedName>
    <definedName name="xxWRS_10" localSheetId="1">[11]Sheet5!#REF!</definedName>
    <definedName name="xxWRS_10" localSheetId="0">[11]Sheet5!#REF!</definedName>
    <definedName name="xxWRS_10">[11]Sheet5!#REF!</definedName>
    <definedName name="xxWRS_11" localSheetId="1">[11]Sheet5!#REF!</definedName>
    <definedName name="xxWRS_11" localSheetId="0">[11]Sheet5!#REF!</definedName>
    <definedName name="xxWRS_11">[11]Sheet5!#REF!</definedName>
    <definedName name="xxWRS_2" localSheetId="1">#REF!</definedName>
    <definedName name="xxWRS_2" localSheetId="0">#REF!</definedName>
    <definedName name="xxWRS_2">#REF!</definedName>
    <definedName name="xxWRS_3" localSheetId="1">#REF!</definedName>
    <definedName name="xxWRS_3" localSheetId="0">#REF!</definedName>
    <definedName name="xxWRS_3">#REF!</definedName>
    <definedName name="xxWRS_4" localSheetId="1">#REF!</definedName>
    <definedName name="xxWRS_4" localSheetId="0">#REF!</definedName>
    <definedName name="xxWRS_4">#REF!</definedName>
    <definedName name="xxWRS_5" localSheetId="1">#REF!</definedName>
    <definedName name="xxWRS_5" localSheetId="0">#REF!</definedName>
    <definedName name="xxWRS_5">#REF!</definedName>
    <definedName name="xxWRS_6" localSheetId="1">#REF!</definedName>
    <definedName name="xxWRS_6" localSheetId="0">#REF!</definedName>
    <definedName name="xxWRS_6">#REF!</definedName>
    <definedName name="xxWRS_7" localSheetId="1">[11]Sheet5!#REF!</definedName>
    <definedName name="xxWRS_7" localSheetId="0">[11]Sheet5!#REF!</definedName>
    <definedName name="xxWRS_7">[11]Sheet5!#REF!</definedName>
    <definedName name="xxWRS_8" localSheetId="1">[11]Sheet5!#REF!</definedName>
    <definedName name="xxWRS_8" localSheetId="0">[11]Sheet5!#REF!</definedName>
    <definedName name="xxWRS_8">[11]Sheet5!#REF!</definedName>
    <definedName name="xxWRS_9" localSheetId="1">[11]Sheet5!#REF!</definedName>
    <definedName name="xxWRS_9" localSheetId="0">[11]Sheet5!#REF!</definedName>
    <definedName name="xxWRS_9">[11]Sheet5!#REF!</definedName>
    <definedName name="Years" localSheetId="1">#REF!</definedName>
    <definedName name="Years" localSheetId="0">#REF!</definedName>
    <definedName name="Years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8" i="5" l="1"/>
  <c r="D8" i="5" s="1"/>
  <c r="D85" i="5" l="1"/>
  <c r="C85" i="5"/>
  <c r="D80" i="5"/>
  <c r="C80" i="5"/>
  <c r="D67" i="5"/>
  <c r="C67" i="5"/>
  <c r="C66" i="5" s="1"/>
  <c r="D66" i="5"/>
  <c r="D61" i="5"/>
  <c r="C61" i="5"/>
  <c r="D60" i="5"/>
  <c r="C60" i="5"/>
  <c r="D57" i="5" l="1"/>
  <c r="C57" i="5"/>
  <c r="C58" i="5" s="1"/>
  <c r="D111" i="5"/>
  <c r="C111" i="5"/>
  <c r="C110" i="5" s="1"/>
  <c r="D110" i="5"/>
  <c r="D115" i="5"/>
  <c r="C115" i="5"/>
  <c r="D105" i="5"/>
  <c r="D104" i="5" s="1"/>
  <c r="C105" i="5"/>
  <c r="C104" i="5" s="1"/>
  <c r="C101" i="5" l="1"/>
  <c r="C102" i="5" s="1"/>
  <c r="D101" i="5"/>
  <c r="D9" i="5" l="1"/>
  <c r="D99" i="5" s="1"/>
  <c r="C9" i="5"/>
  <c r="C99" i="5" s="1"/>
  <c r="D55" i="5" l="1"/>
  <c r="C55" i="5"/>
  <c r="D46" i="5" l="1"/>
  <c r="D58" i="5" l="1"/>
  <c r="D102" i="5"/>
  <c r="E40" i="5"/>
  <c r="F40" i="5" s="1"/>
  <c r="E34" i="5"/>
  <c r="F34" i="5" s="1"/>
  <c r="E33" i="5"/>
  <c r="F33" i="5" s="1"/>
  <c r="E32" i="5"/>
  <c r="F32" i="5" s="1"/>
  <c r="E31" i="5"/>
  <c r="F31" i="5" s="1"/>
  <c r="E30" i="5"/>
  <c r="F30" i="5" s="1"/>
  <c r="E29" i="5"/>
  <c r="F29" i="5" s="1"/>
  <c r="E24" i="5"/>
  <c r="E22" i="5"/>
  <c r="F22" i="5" s="1"/>
  <c r="E20" i="5"/>
  <c r="F20" i="5" s="1"/>
  <c r="E19" i="5"/>
  <c r="F19" i="5" s="1"/>
  <c r="E18" i="5"/>
  <c r="F18" i="5" s="1"/>
  <c r="E17" i="5"/>
  <c r="F17" i="5" s="1"/>
  <c r="D28" i="5" l="1"/>
  <c r="D26" i="5" s="1"/>
  <c r="C28" i="5"/>
  <c r="D16" i="5"/>
  <c r="D15" i="5" s="1"/>
  <c r="D13" i="5" s="1"/>
  <c r="C16" i="5"/>
  <c r="C15" i="5" s="1"/>
  <c r="C13" i="5" s="1"/>
  <c r="D38" i="5" l="1"/>
  <c r="C26" i="5"/>
  <c r="E26" i="5" s="1"/>
  <c r="F26" i="5" s="1"/>
  <c r="E28" i="5"/>
  <c r="F28" i="5" s="1"/>
  <c r="D36" i="5"/>
  <c r="D44" i="5"/>
  <c r="E16" i="5"/>
  <c r="F16" i="5" s="1"/>
  <c r="D41" i="5"/>
  <c r="C41" i="5"/>
  <c r="H57" i="5" l="1"/>
  <c r="E41" i="5"/>
  <c r="D37" i="5"/>
  <c r="D39" i="5"/>
  <c r="D45" i="5"/>
  <c r="D42" i="5"/>
  <c r="D43" i="5" s="1"/>
  <c r="E15" i="5"/>
  <c r="F15" i="5" s="1"/>
  <c r="C36" i="5"/>
  <c r="C37" i="5" l="1"/>
  <c r="E37" i="5" s="1"/>
  <c r="E36" i="5"/>
  <c r="F36" i="5" s="1"/>
  <c r="E13" i="5"/>
  <c r="F13" i="5" s="1"/>
  <c r="C38" i="5"/>
  <c r="C44" i="5"/>
  <c r="G57" i="5" l="1"/>
  <c r="C39" i="5"/>
  <c r="E39" i="5" s="1"/>
  <c r="E38" i="5"/>
  <c r="F38" i="5" s="1"/>
  <c r="C45" i="5"/>
  <c r="E45" i="5" s="1"/>
  <c r="E44" i="5"/>
  <c r="F44" i="5" s="1"/>
  <c r="C42" i="5"/>
  <c r="C43" i="5" l="1"/>
  <c r="E43" i="5" s="1"/>
  <c r="E42" i="5"/>
  <c r="F42" i="5" s="1"/>
</calcChain>
</file>

<file path=xl/sharedStrings.xml><?xml version="1.0" encoding="utf-8"?>
<sst xmlns="http://schemas.openxmlformats.org/spreadsheetml/2006/main" count="242" uniqueCount="106">
  <si>
    <t xml:space="preserve"> </t>
  </si>
  <si>
    <t>1</t>
  </si>
  <si>
    <t>2</t>
  </si>
  <si>
    <t>3= (1-2)</t>
  </si>
  <si>
    <t>4=3/2</t>
  </si>
  <si>
    <t>CSS</t>
  </si>
  <si>
    <r>
      <t xml:space="preserve">TOTAL </t>
    </r>
    <r>
      <rPr>
        <b/>
        <vertAlign val="superscript"/>
        <sz val="10"/>
        <rFont val="Arial"/>
        <family val="2"/>
      </rPr>
      <t>1/</t>
    </r>
  </si>
  <si>
    <t>Financiamiento Interinstitucional</t>
  </si>
  <si>
    <t>Préstamos y Bonos</t>
  </si>
  <si>
    <t>Notas y Letras</t>
  </si>
  <si>
    <t>Bonos del Tesoro</t>
  </si>
  <si>
    <t>Crédito neto no bancario</t>
  </si>
  <si>
    <t>PNUD</t>
  </si>
  <si>
    <t>Cambios en atrasos</t>
  </si>
  <si>
    <t>…</t>
  </si>
  <si>
    <t>TOTAL</t>
  </si>
  <si>
    <t>External</t>
  </si>
  <si>
    <t>Net disbursement</t>
  </si>
  <si>
    <t>Disbursement</t>
  </si>
  <si>
    <t>Amortization</t>
  </si>
  <si>
    <t>Financial investment</t>
  </si>
  <si>
    <t>Domestic</t>
  </si>
  <si>
    <t>Net credit of the Bank</t>
  </si>
  <si>
    <t>Private Banks</t>
  </si>
  <si>
    <t>Net non-bank credit</t>
  </si>
  <si>
    <t>Loans</t>
  </si>
  <si>
    <t>Supplier credit</t>
  </si>
  <si>
    <t>Treasury bond</t>
  </si>
  <si>
    <t>Letters and Notes</t>
  </si>
  <si>
    <t>Others</t>
  </si>
  <si>
    <t>Checks in circulation</t>
  </si>
  <si>
    <t>External debt</t>
  </si>
  <si>
    <t>Internal Debt</t>
  </si>
  <si>
    <t>Preliminary</t>
  </si>
  <si>
    <t>% of GDP</t>
  </si>
  <si>
    <t>Total revenue</t>
  </si>
  <si>
    <t>Current revenue</t>
  </si>
  <si>
    <t>Direct Tax</t>
  </si>
  <si>
    <t>Indirect tax</t>
  </si>
  <si>
    <t>1. Tax Revenue</t>
  </si>
  <si>
    <t>Capital revenues</t>
  </si>
  <si>
    <t>Total expenditure</t>
  </si>
  <si>
    <t>Current expenses</t>
  </si>
  <si>
    <t>Goods and services</t>
  </si>
  <si>
    <t>Transfers</t>
  </si>
  <si>
    <t>Interests</t>
  </si>
  <si>
    <t>Current savings</t>
  </si>
  <si>
    <t>Total Savings (Total Income minus Current Expenses)</t>
  </si>
  <si>
    <t>Primary balance</t>
  </si>
  <si>
    <t>Capital expenditure</t>
  </si>
  <si>
    <t>CENTRAL GOVERNMENT OPERATIONS</t>
  </si>
  <si>
    <t>(In millions of Balboas)</t>
  </si>
  <si>
    <t>Difference</t>
  </si>
  <si>
    <t>Absolute</t>
  </si>
  <si>
    <t>Percentage</t>
  </si>
  <si>
    <t>Central Government Financing</t>
  </si>
  <si>
    <t>Accumulated</t>
  </si>
  <si>
    <t>1/ Includes accrual balances.</t>
  </si>
  <si>
    <t>Adjustments 2 /</t>
  </si>
  <si>
    <t>Prepared by: Macro Fiscal / DPP</t>
  </si>
  <si>
    <t>Table No. 2</t>
  </si>
  <si>
    <t>Table No. 1</t>
  </si>
  <si>
    <t>Detail</t>
  </si>
  <si>
    <t>1/ Includes granting of loans from institutions such as IFARHU, BHN and BDA.</t>
  </si>
  <si>
    <t>NON-FINANCIAL PUBLIC SECTOR</t>
  </si>
  <si>
    <t>General Government Current Income</t>
  </si>
  <si>
    <t>Consolidated Agencies</t>
  </si>
  <si>
    <t>Operational Balance of Public Companies</t>
  </si>
  <si>
    <t>Current Expenses (excludes interest payments)</t>
  </si>
  <si>
    <t>Central Government</t>
  </si>
  <si>
    <t>External Interests</t>
  </si>
  <si>
    <t>General Government Current Savings</t>
  </si>
  <si>
    <t>SPNF Current Savings</t>
  </si>
  <si>
    <t>Primary Balance</t>
  </si>
  <si>
    <r>
      <t xml:space="preserve">Net Granting of Loans </t>
    </r>
    <r>
      <rPr>
        <vertAlign val="superscript"/>
        <sz val="10"/>
        <rFont val="Arial"/>
        <family val="2"/>
      </rPr>
      <t>1/</t>
    </r>
  </si>
  <si>
    <r>
      <t xml:space="preserve">Total Balance </t>
    </r>
    <r>
      <rPr>
        <b/>
        <vertAlign val="superscript"/>
        <sz val="10"/>
        <rFont val="Arial"/>
        <family val="2"/>
      </rPr>
      <t>2/</t>
    </r>
  </si>
  <si>
    <t>Interinstitutional Financing</t>
  </si>
  <si>
    <t>Decentralized</t>
  </si>
  <si>
    <r>
      <t xml:space="preserve">Adjustments </t>
    </r>
    <r>
      <rPr>
        <b/>
        <vertAlign val="superscript"/>
        <sz val="10"/>
        <rFont val="Arial"/>
        <family val="2"/>
      </rPr>
      <t>2/</t>
    </r>
  </si>
  <si>
    <t>Financing of the Non-Financial Public Sector</t>
  </si>
  <si>
    <t>Banco Nacional de Panama</t>
  </si>
  <si>
    <t>Caja de Ahorro de Panama</t>
  </si>
  <si>
    <t xml:space="preserve">Prepared by: Macro Fiscal. 1/ Corresponds to the use or accumulations of deposits in official and private banks; an accumulation of money carries a negative sign (-) and a use of money a positive sign (+). 2/ Includes deposits in transit, accrued, CUT Investments, adjustments for transfers, flows and amortization and disbursement operations.
</t>
  </si>
  <si>
    <t>Non-consolidated Agencies and Others</t>
  </si>
  <si>
    <t>Internal interests</t>
  </si>
  <si>
    <t>Donations</t>
  </si>
  <si>
    <t>d/c Fiscal documents</t>
  </si>
  <si>
    <t>Source: CGR, Superintendencia de Bancos de Panamá, BNP, CA, Decentralized Entities, MEF.</t>
  </si>
  <si>
    <t>Caja de Ahorro</t>
  </si>
  <si>
    <t>CONSOLIDATED FISCAL BALANCE</t>
  </si>
  <si>
    <t>FISCAL BALANCE</t>
  </si>
  <si>
    <t>2/ Includes deposits in transit, accrued, CUT Investments, adjustments for transfers, flows and amortization and disbursement operations.</t>
  </si>
  <si>
    <t>From January to July</t>
  </si>
  <si>
    <t>Preliminary Financing of the Central Government</t>
  </si>
  <si>
    <t>Preliminary Financing of the Non-Financial Public Sector</t>
  </si>
  <si>
    <t>Estimated Nominal GDP</t>
  </si>
  <si>
    <t>2/ Reconciled for financial registers</t>
  </si>
  <si>
    <t>2. Non-Tax revenue</t>
  </si>
  <si>
    <t>Personal services (wages and salaries)</t>
  </si>
  <si>
    <r>
      <t xml:space="preserve">Total Balance </t>
    </r>
    <r>
      <rPr>
        <b/>
        <vertAlign val="superscript"/>
        <sz val="10"/>
        <rFont val="Arial"/>
        <family val="2"/>
      </rPr>
      <t>1/</t>
    </r>
  </si>
  <si>
    <t>1/ Reconciled for financial registers</t>
  </si>
  <si>
    <t>October</t>
  </si>
  <si>
    <r>
      <t xml:space="preserve">Banking Resources  </t>
    </r>
    <r>
      <rPr>
        <b/>
        <vertAlign val="superscript"/>
        <sz val="10"/>
        <rFont val="Arial"/>
        <family val="2"/>
      </rPr>
      <t>1/</t>
    </r>
  </si>
  <si>
    <r>
      <t>Others</t>
    </r>
    <r>
      <rPr>
        <b/>
        <vertAlign val="superscript"/>
        <sz val="10"/>
        <rFont val="Arial"/>
        <family val="2"/>
      </rPr>
      <t xml:space="preserve"> 2/</t>
    </r>
  </si>
  <si>
    <r>
      <t xml:space="preserve">Banking Resources </t>
    </r>
    <r>
      <rPr>
        <b/>
        <vertAlign val="superscript"/>
        <sz val="10"/>
        <rFont val="Arial"/>
        <family val="2"/>
      </rPr>
      <t xml:space="preserve"> 1/</t>
    </r>
  </si>
  <si>
    <r>
      <t xml:space="preserve">Others </t>
    </r>
    <r>
      <rPr>
        <b/>
        <vertAlign val="superscript"/>
        <sz val="10"/>
        <rFont val="Arial"/>
        <family val="2"/>
      </rPr>
      <t>2/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</si>
</sst>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3" formatCode="_-* #,##0.00_-;\-* #,##0.00_-;_-* &quot;-&quot;??_-;_-@_-"/>
    <numFmt numFmtId="164" formatCode="_([$€-2]* #,##0.0_);_([$€-2]* \(#,##0.0\);_([$€-2]* &quot;-&quot;??_)"/>
    <numFmt numFmtId="165" formatCode="0.0%"/>
    <numFmt numFmtId="166" formatCode="[$-C0A]mmmm\-yy;@"/>
    <numFmt numFmtId="167" formatCode="#,##0.0"/>
    <numFmt numFmtId="168" formatCode="0.0"/>
    <numFmt numFmtId="169" formatCode="[$-F400]h:mm:ss\ AM/PM"/>
    <numFmt numFmtId="170" formatCode="_(* #,##0.00_);_(* \(#,##0.00\);_(* &quot;-&quot;??_);_(@_)"/>
    <numFmt numFmtId="171" formatCode="_([$€-2]* #,##0.00000_);_([$€-2]* \(#,##0.00000\);_([$€-2]* &quot;-&quot;??_)"/>
  </numFmts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ourier"/>
      <family val="3"/>
    </font>
    <font>
      <b/>
      <sz val="1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name val="Arial"/>
      <family val="2"/>
    </font>
    <font>
      <b/>
      <sz val="9"/>
      <name val="Arial"/>
      <family val="2"/>
    </font>
    <font>
      <vertAlign val="superscript"/>
      <sz val="10"/>
      <name val="Arial"/>
      <family val="2"/>
    </font>
    <font>
      <i/>
      <sz val="8"/>
      <name val="Arial"/>
      <family val="2"/>
    </font>
    <font>
      <sz val="8"/>
      <name val="Arial"/>
      <family val="2"/>
    </font>
    <font>
      <b/>
      <u val="double"/>
      <sz val="10"/>
      <name val="Arial"/>
      <family val="2"/>
    </font>
    <font>
      <b/>
      <vertAlign val="superscript"/>
      <sz val="10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vertAlign val="superscript"/>
      <sz val="8"/>
      <name val="Arial"/>
      <family val="2"/>
    </font>
    <font>
      <sz val="11"/>
      <color indexed="8"/>
      <name val="Calibri"/>
      <family val="2"/>
    </font>
    <font>
      <i/>
      <sz val="10"/>
      <color indexed="12"/>
      <name val="Arial"/>
      <family val="2"/>
    </font>
    <font>
      <i/>
      <sz val="10"/>
      <name val="Arial"/>
      <family val="2"/>
    </font>
    <font>
      <i/>
      <sz val="8"/>
      <color theme="1"/>
      <name val="Arial"/>
      <family val="2"/>
    </font>
    <font>
      <b/>
      <sz val="9"/>
      <color theme="1"/>
      <name val="Calibri"/>
      <family val="2"/>
      <scheme val="minor"/>
    </font>
    <font>
      <sz val="11"/>
      <color theme="1"/>
      <name val="Arial"/>
      <family val="2"/>
    </font>
    <font>
      <sz val="8"/>
      <name val="Arial Narrow"/>
      <family val="2"/>
    </font>
    <font>
      <b/>
      <i/>
      <sz val="9"/>
      <name val="Arial"/>
      <family val="2"/>
    </font>
    <font>
      <b/>
      <i/>
      <sz val="9"/>
      <color indexed="12"/>
      <name val="Arial"/>
      <family val="2"/>
    </font>
    <font>
      <b/>
      <i/>
      <sz val="9"/>
      <color rgb="FF3333FF"/>
      <name val="Arial"/>
      <family val="2"/>
    </font>
    <font>
      <b/>
      <i/>
      <sz val="9"/>
      <color rgb="FFFF0000"/>
      <name val="Arial"/>
      <family val="2"/>
    </font>
    <font>
      <b/>
      <sz val="12"/>
      <name val="Arial Narrow"/>
      <family val="2"/>
    </font>
    <font>
      <sz val="10"/>
      <name val="Arial Narrow"/>
      <family val="2"/>
    </font>
    <font>
      <b/>
      <sz val="10"/>
      <name val="Arial Narrow"/>
      <family val="2"/>
    </font>
    <font>
      <b/>
      <u/>
      <sz val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5">
    <xf numFmtId="0" fontId="0" fillId="0" borderId="0"/>
    <xf numFmtId="9" fontId="1" fillId="0" borderId="0" applyFont="0" applyFill="0" applyBorder="0" applyAlignment="0" applyProtection="0"/>
    <xf numFmtId="164" fontId="2" fillId="0" borderId="0"/>
    <xf numFmtId="0" fontId="1" fillId="0" borderId="0"/>
    <xf numFmtId="0" fontId="2" fillId="0" borderId="0"/>
    <xf numFmtId="0" fontId="17" fillId="0" borderId="0"/>
    <xf numFmtId="0" fontId="4" fillId="0" borderId="0"/>
    <xf numFmtId="170" fontId="17" fillId="0" borderId="0" applyFont="0" applyFill="0" applyBorder="0" applyAlignment="0" applyProtection="0"/>
    <xf numFmtId="164" fontId="17" fillId="0" borderId="0"/>
    <xf numFmtId="164" fontId="1" fillId="0" borderId="0"/>
    <xf numFmtId="164" fontId="1" fillId="0" borderId="0"/>
    <xf numFmtId="0" fontId="2" fillId="0" borderId="0"/>
    <xf numFmtId="0" fontId="4" fillId="0" borderId="0" applyNumberFormat="0" applyFill="0" applyBorder="0" applyAlignment="0" applyProtection="0"/>
    <xf numFmtId="43" fontId="1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82">
    <xf numFmtId="0" fontId="0" fillId="0" borderId="0" xfId="0"/>
    <xf numFmtId="164" fontId="6" fillId="3" borderId="0" xfId="2" applyFont="1" applyFill="1" applyBorder="1" applyAlignment="1">
      <alignment vertical="center"/>
    </xf>
    <xf numFmtId="164" fontId="7" fillId="2" borderId="1" xfId="2" applyFont="1" applyFill="1" applyBorder="1" applyAlignment="1">
      <alignment horizontal="center"/>
    </xf>
    <xf numFmtId="164" fontId="7" fillId="2" borderId="0" xfId="2" applyFont="1" applyFill="1" applyBorder="1" applyAlignment="1">
      <alignment horizontal="center"/>
    </xf>
    <xf numFmtId="22" fontId="4" fillId="2" borderId="2" xfId="2" applyNumberFormat="1" applyFont="1" applyFill="1" applyBorder="1"/>
    <xf numFmtId="164" fontId="8" fillId="3" borderId="2" xfId="2" applyFont="1" applyFill="1" applyBorder="1" applyAlignment="1">
      <alignment horizontal="center" vertical="center"/>
    </xf>
    <xf numFmtId="0" fontId="8" fillId="3" borderId="0" xfId="2" applyNumberFormat="1" applyFont="1" applyFill="1" applyBorder="1" applyAlignment="1">
      <alignment horizontal="center" vertical="center"/>
    </xf>
    <xf numFmtId="49" fontId="8" fillId="3" borderId="0" xfId="2" applyNumberFormat="1" applyFont="1" applyFill="1" applyBorder="1" applyAlignment="1">
      <alignment horizontal="center" vertical="center"/>
    </xf>
    <xf numFmtId="164" fontId="8" fillId="3" borderId="0" xfId="2" applyFont="1" applyFill="1" applyBorder="1" applyAlignment="1">
      <alignment horizontal="center"/>
    </xf>
    <xf numFmtId="164" fontId="4" fillId="2" borderId="1" xfId="2" applyFont="1" applyFill="1" applyBorder="1"/>
    <xf numFmtId="49" fontId="8" fillId="3" borderId="1" xfId="2" applyNumberFormat="1" applyFont="1" applyFill="1" applyBorder="1" applyAlignment="1">
      <alignment horizontal="center" vertical="center"/>
    </xf>
    <xf numFmtId="49" fontId="8" fillId="3" borderId="1" xfId="2" applyNumberFormat="1" applyFont="1" applyFill="1" applyBorder="1" applyAlignment="1">
      <alignment horizontal="center"/>
    </xf>
    <xf numFmtId="164" fontId="5" fillId="2" borderId="0" xfId="2" applyFont="1" applyFill="1" applyBorder="1"/>
    <xf numFmtId="167" fontId="5" fillId="2" borderId="0" xfId="2" applyNumberFormat="1" applyFont="1" applyFill="1" applyBorder="1" applyAlignment="1">
      <alignment horizontal="right"/>
    </xf>
    <xf numFmtId="165" fontId="5" fillId="2" borderId="0" xfId="2" applyNumberFormat="1" applyFont="1" applyFill="1" applyBorder="1" applyAlignment="1">
      <alignment horizontal="right"/>
    </xf>
    <xf numFmtId="167" fontId="4" fillId="2" borderId="0" xfId="2" applyNumberFormat="1" applyFont="1" applyFill="1" applyBorder="1" applyAlignment="1">
      <alignment horizontal="right"/>
    </xf>
    <xf numFmtId="165" fontId="4" fillId="2" borderId="0" xfId="2" applyNumberFormat="1" applyFont="1" applyFill="1" applyBorder="1" applyAlignment="1">
      <alignment horizontal="right"/>
    </xf>
    <xf numFmtId="164" fontId="4" fillId="2" borderId="0" xfId="2" applyFont="1" applyFill="1" applyBorder="1" applyAlignment="1">
      <alignment horizontal="left" indent="1"/>
    </xf>
    <xf numFmtId="164" fontId="4" fillId="2" borderId="0" xfId="2" applyFont="1" applyFill="1" applyBorder="1" applyAlignment="1">
      <alignment horizontal="left" indent="2"/>
    </xf>
    <xf numFmtId="167" fontId="4" fillId="3" borderId="0" xfId="2" applyNumberFormat="1" applyFont="1" applyFill="1" applyBorder="1" applyAlignment="1">
      <alignment horizontal="right"/>
    </xf>
    <xf numFmtId="165" fontId="5" fillId="3" borderId="0" xfId="2" applyNumberFormat="1" applyFont="1" applyFill="1" applyBorder="1" applyAlignment="1">
      <alignment horizontal="right" vertical="center"/>
    </xf>
    <xf numFmtId="164" fontId="5" fillId="2" borderId="0" xfId="2" applyFont="1" applyFill="1" applyBorder="1" applyAlignment="1">
      <alignment horizontal="left" indent="1"/>
    </xf>
    <xf numFmtId="164" fontId="4" fillId="2" borderId="0" xfId="2" applyFont="1" applyFill="1" applyBorder="1" applyAlignment="1">
      <alignment horizontal="left" indent="3"/>
    </xf>
    <xf numFmtId="167" fontId="5" fillId="3" borderId="0" xfId="2" applyNumberFormat="1" applyFont="1" applyFill="1" applyBorder="1" applyAlignment="1">
      <alignment horizontal="right"/>
    </xf>
    <xf numFmtId="164" fontId="10" fillId="2" borderId="0" xfId="2" applyFont="1" applyFill="1" applyBorder="1" applyAlignment="1">
      <alignment horizontal="left" indent="1"/>
    </xf>
    <xf numFmtId="10" fontId="11" fillId="2" borderId="0" xfId="1" applyNumberFormat="1" applyFont="1" applyFill="1" applyBorder="1" applyAlignment="1">
      <alignment horizontal="right"/>
    </xf>
    <xf numFmtId="164" fontId="5" fillId="4" borderId="0" xfId="2" applyFont="1" applyFill="1" applyBorder="1" applyAlignment="1">
      <alignment horizontal="left"/>
    </xf>
    <xf numFmtId="167" fontId="5" fillId="4" borderId="0" xfId="2" applyNumberFormat="1" applyFont="1" applyFill="1" applyBorder="1" applyAlignment="1">
      <alignment horizontal="right"/>
    </xf>
    <xf numFmtId="165" fontId="5" fillId="4" borderId="0" xfId="2" applyNumberFormat="1" applyFont="1" applyFill="1" applyBorder="1" applyAlignment="1">
      <alignment horizontal="right"/>
    </xf>
    <xf numFmtId="165" fontId="11" fillId="2" borderId="0" xfId="1" applyNumberFormat="1" applyFont="1" applyFill="1" applyBorder="1" applyAlignment="1">
      <alignment horizontal="right"/>
    </xf>
    <xf numFmtId="164" fontId="5" fillId="4" borderId="0" xfId="2" applyFont="1" applyFill="1" applyBorder="1" applyAlignment="1"/>
    <xf numFmtId="164" fontId="5" fillId="4" borderId="0" xfId="2" applyFont="1" applyFill="1" applyBorder="1"/>
    <xf numFmtId="164" fontId="5" fillId="5" borderId="0" xfId="2" applyFont="1" applyFill="1" applyBorder="1" applyAlignment="1">
      <alignment vertical="center"/>
    </xf>
    <xf numFmtId="10" fontId="4" fillId="2" borderId="1" xfId="2" applyNumberFormat="1" applyFont="1" applyFill="1" applyBorder="1" applyAlignment="1">
      <alignment horizontal="right"/>
    </xf>
    <xf numFmtId="10" fontId="4" fillId="2" borderId="0" xfId="2" applyNumberFormat="1" applyFont="1" applyFill="1" applyBorder="1" applyAlignment="1">
      <alignment horizontal="right"/>
    </xf>
    <xf numFmtId="167" fontId="14" fillId="3" borderId="0" xfId="3" applyNumberFormat="1" applyFont="1" applyFill="1" applyBorder="1"/>
    <xf numFmtId="14" fontId="11" fillId="3" borderId="0" xfId="2" applyNumberFormat="1" applyFont="1" applyFill="1" applyBorder="1" applyAlignment="1">
      <alignment horizontal="center"/>
    </xf>
    <xf numFmtId="169" fontId="11" fillId="3" borderId="0" xfId="2" applyNumberFormat="1" applyFont="1" applyFill="1" applyBorder="1" applyAlignment="1">
      <alignment horizontal="center"/>
    </xf>
    <xf numFmtId="0" fontId="15" fillId="3" borderId="0" xfId="3" applyFont="1" applyFill="1" applyBorder="1"/>
    <xf numFmtId="164" fontId="16" fillId="3" borderId="0" xfId="2" applyFont="1" applyFill="1" applyBorder="1" applyAlignment="1">
      <alignment horizontal="center" vertical="top" wrapText="1"/>
    </xf>
    <xf numFmtId="164" fontId="1" fillId="0" borderId="0" xfId="9"/>
    <xf numFmtId="164" fontId="1" fillId="3" borderId="0" xfId="9" applyFill="1"/>
    <xf numFmtId="164" fontId="4" fillId="3" borderId="0" xfId="2" applyFont="1" applyFill="1"/>
    <xf numFmtId="164" fontId="4" fillId="3" borderId="0" xfId="2" applyFont="1" applyFill="1" applyBorder="1" applyAlignment="1">
      <alignment horizontal="center" vertical="center"/>
    </xf>
    <xf numFmtId="164" fontId="3" fillId="3" borderId="0" xfId="2" applyFont="1" applyFill="1" applyBorder="1" applyAlignment="1">
      <alignment horizontal="center" vertical="center"/>
    </xf>
    <xf numFmtId="22" fontId="4" fillId="3" borderId="0" xfId="2" applyNumberFormat="1" applyFont="1" applyFill="1" applyBorder="1" applyAlignment="1">
      <alignment horizontal="center" vertical="center"/>
    </xf>
    <xf numFmtId="164" fontId="4" fillId="3" borderId="1" xfId="2" applyFont="1" applyFill="1" applyBorder="1" applyAlignment="1">
      <alignment horizontal="center" vertical="center"/>
    </xf>
    <xf numFmtId="164" fontId="4" fillId="3" borderId="0" xfId="2" applyFont="1" applyFill="1" applyBorder="1" applyAlignment="1">
      <alignment vertical="center"/>
    </xf>
    <xf numFmtId="164" fontId="5" fillId="3" borderId="0" xfId="2" applyFont="1" applyFill="1" applyBorder="1" applyAlignment="1">
      <alignment vertical="center"/>
    </xf>
    <xf numFmtId="167" fontId="5" fillId="3" borderId="0" xfId="2" applyNumberFormat="1" applyFont="1" applyFill="1" applyBorder="1" applyAlignment="1">
      <alignment horizontal="right" vertical="center"/>
    </xf>
    <xf numFmtId="167" fontId="4" fillId="3" borderId="0" xfId="2" applyNumberFormat="1" applyFont="1" applyFill="1" applyBorder="1" applyAlignment="1">
      <alignment horizontal="right" vertical="center"/>
    </xf>
    <xf numFmtId="165" fontId="4" fillId="3" borderId="0" xfId="2" applyNumberFormat="1" applyFont="1" applyFill="1" applyBorder="1" applyAlignment="1">
      <alignment horizontal="right" vertical="center"/>
    </xf>
    <xf numFmtId="164" fontId="5" fillId="3" borderId="0" xfId="2" applyFont="1" applyFill="1" applyBorder="1" applyAlignment="1">
      <alignment horizontal="left" vertical="center" indent="1"/>
    </xf>
    <xf numFmtId="164" fontId="4" fillId="3" borderId="0" xfId="2" applyFont="1" applyFill="1" applyBorder="1" applyAlignment="1">
      <alignment horizontal="left" vertical="center" indent="2"/>
    </xf>
    <xf numFmtId="164" fontId="4" fillId="3" borderId="0" xfId="2" applyFont="1" applyFill="1" applyBorder="1" applyAlignment="1">
      <alignment horizontal="left" vertical="center" indent="4"/>
    </xf>
    <xf numFmtId="164" fontId="4" fillId="3" borderId="0" xfId="2" applyFont="1" applyFill="1" applyBorder="1" applyAlignment="1">
      <alignment horizontal="left" vertical="center" indent="1"/>
    </xf>
    <xf numFmtId="164" fontId="5" fillId="6" borderId="0" xfId="2" applyFont="1" applyFill="1" applyBorder="1" applyAlignment="1">
      <alignment horizontal="left" vertical="center"/>
    </xf>
    <xf numFmtId="167" fontId="5" fillId="6" borderId="0" xfId="2" applyNumberFormat="1" applyFont="1" applyFill="1" applyBorder="1" applyAlignment="1">
      <alignment horizontal="right" vertical="center"/>
    </xf>
    <xf numFmtId="165" fontId="5" fillId="6" borderId="0" xfId="2" applyNumberFormat="1" applyFont="1" applyFill="1" applyBorder="1" applyAlignment="1">
      <alignment horizontal="right" vertical="center"/>
    </xf>
    <xf numFmtId="164" fontId="10" fillId="3" borderId="0" xfId="2" applyFont="1" applyFill="1" applyBorder="1" applyAlignment="1">
      <alignment horizontal="left" vertical="center" indent="1"/>
    </xf>
    <xf numFmtId="10" fontId="11" fillId="3" borderId="0" xfId="1" applyNumberFormat="1" applyFont="1" applyFill="1" applyBorder="1" applyAlignment="1">
      <alignment horizontal="right" vertical="center"/>
    </xf>
    <xf numFmtId="164" fontId="5" fillId="6" borderId="0" xfId="2" applyFont="1" applyFill="1" applyBorder="1" applyAlignment="1">
      <alignment vertical="center"/>
    </xf>
    <xf numFmtId="165" fontId="18" fillId="3" borderId="0" xfId="2" applyNumberFormat="1" applyFont="1" applyFill="1" applyBorder="1" applyAlignment="1">
      <alignment horizontal="right" vertical="center"/>
    </xf>
    <xf numFmtId="164" fontId="5" fillId="3" borderId="0" xfId="2" applyFont="1" applyFill="1" applyBorder="1" applyAlignment="1">
      <alignment horizontal="left" vertical="center"/>
    </xf>
    <xf numFmtId="167" fontId="12" fillId="5" borderId="0" xfId="2" applyNumberFormat="1" applyFont="1" applyFill="1" applyBorder="1" applyAlignment="1">
      <alignment horizontal="right" vertical="center"/>
    </xf>
    <xf numFmtId="165" fontId="12" fillId="5" borderId="0" xfId="2" applyNumberFormat="1" applyFont="1" applyFill="1" applyBorder="1" applyAlignment="1">
      <alignment horizontal="right" vertical="center"/>
    </xf>
    <xf numFmtId="165" fontId="4" fillId="3" borderId="1" xfId="2" applyNumberFormat="1" applyFont="1" applyFill="1" applyBorder="1" applyAlignment="1">
      <alignment horizontal="right" vertical="center"/>
    </xf>
    <xf numFmtId="165" fontId="18" fillId="3" borderId="0" xfId="2" applyNumberFormat="1" applyFont="1" applyFill="1" applyBorder="1" applyAlignment="1">
      <alignment horizontal="center" vertical="center"/>
    </xf>
    <xf numFmtId="165" fontId="4" fillId="3" borderId="0" xfId="2" applyNumberFormat="1" applyFont="1" applyFill="1" applyBorder="1" applyAlignment="1">
      <alignment horizontal="center" vertical="center"/>
    </xf>
    <xf numFmtId="165" fontId="19" fillId="3" borderId="0" xfId="2" applyNumberFormat="1" applyFont="1" applyFill="1" applyBorder="1" applyAlignment="1">
      <alignment horizontal="center" vertical="center"/>
    </xf>
    <xf numFmtId="164" fontId="20" fillId="3" borderId="0" xfId="9" applyFont="1" applyFill="1" applyBorder="1"/>
    <xf numFmtId="164" fontId="15" fillId="3" borderId="0" xfId="9" applyFont="1" applyFill="1" applyBorder="1"/>
    <xf numFmtId="164" fontId="4" fillId="3" borderId="0" xfId="2" applyFont="1" applyFill="1" applyAlignment="1">
      <alignment horizontal="center"/>
    </xf>
    <xf numFmtId="164" fontId="1" fillId="0" borderId="0" xfId="10"/>
    <xf numFmtId="164" fontId="1" fillId="3" borderId="0" xfId="10" applyFill="1" applyAlignment="1">
      <alignment vertical="center"/>
    </xf>
    <xf numFmtId="164" fontId="1" fillId="3" borderId="0" xfId="10" applyFill="1"/>
    <xf numFmtId="0" fontId="4" fillId="3" borderId="3" xfId="11" applyFont="1" applyFill="1" applyBorder="1" applyAlignment="1">
      <alignment vertical="center"/>
    </xf>
    <xf numFmtId="1" fontId="21" fillId="0" borderId="3" xfId="10" applyNumberFormat="1" applyFont="1" applyBorder="1" applyAlignment="1">
      <alignment horizontal="right" vertical="center"/>
    </xf>
    <xf numFmtId="1" fontId="21" fillId="3" borderId="3" xfId="10" applyNumberFormat="1" applyFont="1" applyFill="1" applyBorder="1" applyAlignment="1">
      <alignment horizontal="right" vertical="center"/>
    </xf>
    <xf numFmtId="0" fontId="4" fillId="3" borderId="0" xfId="11" applyFont="1" applyFill="1" applyBorder="1"/>
    <xf numFmtId="164" fontId="22" fillId="0" borderId="0" xfId="10" applyFont="1"/>
    <xf numFmtId="164" fontId="22" fillId="3" borderId="0" xfId="10" applyFont="1" applyFill="1"/>
    <xf numFmtId="168" fontId="4" fillId="3" borderId="0" xfId="11" applyNumberFormat="1" applyFont="1" applyFill="1" applyBorder="1" applyAlignment="1">
      <alignment horizontal="left" indent="2"/>
    </xf>
    <xf numFmtId="168" fontId="5" fillId="3" borderId="0" xfId="11" applyNumberFormat="1" applyFont="1" applyFill="1" applyBorder="1" applyAlignment="1">
      <alignment horizontal="left" indent="1"/>
    </xf>
    <xf numFmtId="168" fontId="4" fillId="3" borderId="0" xfId="11" applyNumberFormat="1" applyFont="1" applyFill="1" applyBorder="1" applyAlignment="1">
      <alignment horizontal="left" indent="3"/>
    </xf>
    <xf numFmtId="168" fontId="4" fillId="3" borderId="0" xfId="11" applyNumberFormat="1" applyFont="1" applyFill="1" applyBorder="1" applyAlignment="1">
      <alignment horizontal="left"/>
    </xf>
    <xf numFmtId="168" fontId="23" fillId="3" borderId="0" xfId="11" applyNumberFormat="1" applyFont="1" applyFill="1" applyBorder="1"/>
    <xf numFmtId="164" fontId="1" fillId="3" borderId="0" xfId="9" applyFill="1" applyAlignment="1">
      <alignment vertical="center"/>
    </xf>
    <xf numFmtId="1" fontId="21" fillId="3" borderId="3" xfId="9" applyNumberFormat="1" applyFont="1" applyFill="1" applyBorder="1" applyAlignment="1">
      <alignment horizontal="right" vertical="center"/>
    </xf>
    <xf numFmtId="164" fontId="22" fillId="3" borderId="0" xfId="9" applyFont="1" applyFill="1"/>
    <xf numFmtId="167" fontId="4" fillId="3" borderId="0" xfId="11" applyNumberFormat="1" applyFont="1" applyFill="1" applyBorder="1" applyAlignment="1">
      <alignment vertical="center"/>
    </xf>
    <xf numFmtId="164" fontId="8" fillId="3" borderId="2" xfId="2" applyFont="1" applyFill="1" applyBorder="1" applyAlignment="1">
      <alignment horizontal="center" vertical="center"/>
    </xf>
    <xf numFmtId="164" fontId="24" fillId="3" borderId="0" xfId="2" applyFont="1" applyFill="1" applyBorder="1" applyAlignment="1">
      <alignment vertical="center"/>
    </xf>
    <xf numFmtId="3" fontId="24" fillId="3" borderId="0" xfId="2" applyNumberFormat="1" applyFont="1" applyFill="1" applyBorder="1" applyAlignment="1">
      <alignment horizontal="right" vertical="center"/>
    </xf>
    <xf numFmtId="165" fontId="4" fillId="3" borderId="0" xfId="1" applyNumberFormat="1" applyFont="1" applyFill="1" applyBorder="1" applyAlignment="1">
      <alignment horizontal="right" vertical="center"/>
    </xf>
    <xf numFmtId="167" fontId="5" fillId="5" borderId="0" xfId="2" applyNumberFormat="1" applyFont="1" applyFill="1" applyBorder="1" applyAlignment="1">
      <alignment vertical="center"/>
    </xf>
    <xf numFmtId="168" fontId="5" fillId="7" borderId="0" xfId="11" applyNumberFormat="1" applyFont="1" applyFill="1" applyBorder="1" applyAlignment="1">
      <alignment vertical="center"/>
    </xf>
    <xf numFmtId="168" fontId="4" fillId="3" borderId="0" xfId="11" applyNumberFormat="1" applyFont="1" applyFill="1" applyBorder="1" applyAlignment="1">
      <alignment horizontal="left" vertical="center" indent="1"/>
    </xf>
    <xf numFmtId="168" fontId="4" fillId="3" borderId="0" xfId="11" applyNumberFormat="1" applyFont="1" applyFill="1" applyBorder="1" applyAlignment="1">
      <alignment horizontal="left" vertical="center" indent="2"/>
    </xf>
    <xf numFmtId="164" fontId="4" fillId="3" borderId="0" xfId="9" applyFont="1" applyFill="1" applyBorder="1" applyAlignment="1">
      <alignment horizontal="left" vertical="center" indent="1"/>
    </xf>
    <xf numFmtId="168" fontId="5" fillId="3" borderId="0" xfId="11" applyNumberFormat="1" applyFont="1" applyFill="1" applyBorder="1" applyAlignment="1">
      <alignment horizontal="left" vertical="center" indent="1"/>
    </xf>
    <xf numFmtId="168" fontId="4" fillId="3" borderId="0" xfId="11" applyNumberFormat="1" applyFont="1" applyFill="1" applyBorder="1" applyAlignment="1">
      <alignment horizontal="left" vertical="center" indent="3"/>
    </xf>
    <xf numFmtId="167" fontId="5" fillId="7" borderId="0" xfId="11" applyNumberFormat="1" applyFont="1" applyFill="1" applyBorder="1" applyAlignment="1">
      <alignment vertical="center"/>
    </xf>
    <xf numFmtId="167" fontId="4" fillId="3" borderId="0" xfId="12" applyNumberFormat="1" applyFont="1" applyFill="1" applyBorder="1" applyAlignment="1">
      <alignment vertical="center"/>
    </xf>
    <xf numFmtId="167" fontId="5" fillId="3" borderId="0" xfId="11" applyNumberFormat="1" applyFont="1" applyFill="1" applyBorder="1" applyAlignment="1">
      <alignment vertical="center"/>
    </xf>
    <xf numFmtId="167" fontId="4" fillId="3" borderId="0" xfId="11" applyNumberFormat="1" applyFont="1" applyFill="1" applyBorder="1" applyAlignment="1">
      <alignment horizontal="right" vertical="center"/>
    </xf>
    <xf numFmtId="164" fontId="22" fillId="3" borderId="0" xfId="9" applyFont="1" applyFill="1" applyAlignment="1">
      <alignment vertical="center"/>
    </xf>
    <xf numFmtId="168" fontId="5" fillId="7" borderId="3" xfId="11" applyNumberFormat="1" applyFont="1" applyFill="1" applyBorder="1" applyAlignment="1">
      <alignment horizontal="left" vertical="center" indent="1"/>
    </xf>
    <xf numFmtId="167" fontId="5" fillId="7" borderId="3" xfId="11" applyNumberFormat="1" applyFont="1" applyFill="1" applyBorder="1" applyAlignment="1">
      <alignment vertical="center"/>
    </xf>
    <xf numFmtId="164" fontId="4" fillId="3" borderId="0" xfId="10" applyFont="1" applyFill="1" applyBorder="1" applyAlignment="1">
      <alignment horizontal="left" vertical="center" indent="1"/>
    </xf>
    <xf numFmtId="164" fontId="22" fillId="0" borderId="0" xfId="10" applyFont="1" applyAlignment="1">
      <alignment vertical="center"/>
    </xf>
    <xf numFmtId="164" fontId="22" fillId="3" borderId="0" xfId="10" applyFont="1" applyFill="1" applyAlignment="1">
      <alignment vertical="center"/>
    </xf>
    <xf numFmtId="10" fontId="26" fillId="3" borderId="0" xfId="1" applyNumberFormat="1" applyFont="1" applyFill="1" applyBorder="1" applyAlignment="1">
      <alignment vertical="center"/>
    </xf>
    <xf numFmtId="168" fontId="25" fillId="3" borderId="0" xfId="11" applyNumberFormat="1" applyFont="1" applyFill="1" applyBorder="1" applyAlignment="1">
      <alignment horizontal="left" vertical="center" indent="1"/>
    </xf>
    <xf numFmtId="164" fontId="27" fillId="2" borderId="1" xfId="2" applyFont="1" applyFill="1" applyBorder="1" applyAlignment="1">
      <alignment horizontal="left" vertical="center" indent="1"/>
    </xf>
    <xf numFmtId="10" fontId="27" fillId="2" borderId="1" xfId="1" applyNumberFormat="1" applyFont="1" applyFill="1" applyBorder="1" applyAlignment="1">
      <alignment horizontal="right" vertical="center"/>
    </xf>
    <xf numFmtId="164" fontId="27" fillId="3" borderId="1" xfId="2" applyFont="1" applyFill="1" applyBorder="1" applyAlignment="1">
      <alignment horizontal="left" vertical="center" indent="1"/>
    </xf>
    <xf numFmtId="10" fontId="27" fillId="3" borderId="1" xfId="1" applyNumberFormat="1" applyFont="1" applyFill="1" applyBorder="1" applyAlignment="1">
      <alignment horizontal="right" vertical="center"/>
    </xf>
    <xf numFmtId="0" fontId="29" fillId="3" borderId="4" xfId="11" applyFont="1" applyFill="1" applyBorder="1" applyAlignment="1">
      <alignment vertical="center"/>
    </xf>
    <xf numFmtId="167" fontId="29" fillId="3" borderId="0" xfId="11" applyNumberFormat="1" applyFont="1" applyFill="1" applyBorder="1"/>
    <xf numFmtId="164" fontId="0" fillId="0" borderId="0" xfId="9" applyFont="1"/>
    <xf numFmtId="164" fontId="4" fillId="3" borderId="0" xfId="2" applyFont="1" applyFill="1" applyBorder="1" applyAlignment="1">
      <alignment horizontal="left" vertical="center" indent="3"/>
    </xf>
    <xf numFmtId="171" fontId="1" fillId="0" borderId="0" xfId="9" applyNumberFormat="1"/>
    <xf numFmtId="168" fontId="11" fillId="3" borderId="0" xfId="11" applyNumberFormat="1" applyFont="1" applyFill="1" applyBorder="1"/>
    <xf numFmtId="168" fontId="11" fillId="3" borderId="0" xfId="11" applyNumberFormat="1" applyFont="1" applyFill="1" applyBorder="1" applyAlignment="1">
      <alignment horizontal="left" vertical="top"/>
    </xf>
    <xf numFmtId="164" fontId="8" fillId="3" borderId="2" xfId="2" applyFont="1" applyFill="1" applyBorder="1" applyAlignment="1">
      <alignment horizontal="center" vertical="center"/>
    </xf>
    <xf numFmtId="164" fontId="8" fillId="3" borderId="2" xfId="2" applyFont="1" applyFill="1" applyBorder="1" applyAlignment="1">
      <alignment horizontal="center" vertical="center"/>
    </xf>
    <xf numFmtId="167" fontId="5" fillId="3" borderId="0" xfId="2" applyNumberFormat="1" applyFont="1" applyFill="1" applyBorder="1" applyAlignment="1">
      <alignment vertical="center"/>
    </xf>
    <xf numFmtId="168" fontId="5" fillId="3" borderId="0" xfId="11" applyNumberFormat="1" applyFont="1" applyFill="1" applyBorder="1" applyAlignment="1">
      <alignment vertical="center"/>
    </xf>
    <xf numFmtId="168" fontId="5" fillId="3" borderId="3" xfId="11" applyNumberFormat="1" applyFont="1" applyFill="1" applyBorder="1" applyAlignment="1">
      <alignment horizontal="left" vertical="center" indent="1"/>
    </xf>
    <xf numFmtId="167" fontId="5" fillId="3" borderId="3" xfId="11" applyNumberFormat="1" applyFont="1" applyFill="1" applyBorder="1" applyAlignment="1">
      <alignment vertical="center"/>
    </xf>
    <xf numFmtId="0" fontId="29" fillId="3" borderId="0" xfId="11" applyFont="1" applyFill="1" applyBorder="1"/>
    <xf numFmtId="0" fontId="29" fillId="3" borderId="5" xfId="11" applyFont="1" applyFill="1" applyBorder="1" applyAlignment="1">
      <alignment vertical="center"/>
    </xf>
    <xf numFmtId="167" fontId="31" fillId="5" borderId="0" xfId="2" applyNumberFormat="1" applyFont="1" applyFill="1" applyBorder="1" applyAlignment="1">
      <alignment horizontal="right" vertical="center"/>
    </xf>
    <xf numFmtId="1" fontId="30" fillId="3" borderId="5" xfId="11" applyNumberFormat="1" applyFont="1" applyFill="1" applyBorder="1" applyAlignment="1">
      <alignment horizontal="right" vertical="center" wrapText="1"/>
    </xf>
    <xf numFmtId="1" fontId="30" fillId="3" borderId="4" xfId="11" applyNumberFormat="1" applyFont="1" applyFill="1" applyBorder="1" applyAlignment="1">
      <alignment horizontal="right" vertical="center"/>
    </xf>
    <xf numFmtId="164" fontId="4" fillId="3" borderId="1" xfId="2" applyFont="1" applyFill="1" applyBorder="1" applyAlignment="1">
      <alignment vertical="center"/>
    </xf>
    <xf numFmtId="10" fontId="25" fillId="3" borderId="0" xfId="14" applyNumberFormat="1" applyFont="1" applyFill="1" applyBorder="1" applyAlignment="1">
      <alignment vertical="center"/>
    </xf>
    <xf numFmtId="168" fontId="25" fillId="3" borderId="0" xfId="11" applyNumberFormat="1" applyFont="1" applyFill="1" applyAlignment="1">
      <alignment horizontal="left" indent="1"/>
    </xf>
    <xf numFmtId="168" fontId="5" fillId="8" borderId="0" xfId="11" applyNumberFormat="1" applyFont="1" applyFill="1"/>
    <xf numFmtId="167" fontId="5" fillId="8" borderId="0" xfId="11" applyNumberFormat="1" applyFont="1" applyFill="1"/>
    <xf numFmtId="168" fontId="4" fillId="3" borderId="0" xfId="11" applyNumberFormat="1" applyFont="1" applyFill="1" applyAlignment="1">
      <alignment horizontal="left" indent="1"/>
    </xf>
    <xf numFmtId="167" fontId="4" fillId="3" borderId="0" xfId="11" applyNumberFormat="1" applyFont="1" applyFill="1"/>
    <xf numFmtId="168" fontId="4" fillId="3" borderId="0" xfId="11" applyNumberFormat="1" applyFont="1" applyFill="1" applyAlignment="1">
      <alignment horizontal="left" indent="2"/>
    </xf>
    <xf numFmtId="167" fontId="4" fillId="3" borderId="0" xfId="12" applyNumberFormat="1" applyFont="1" applyFill="1" applyBorder="1"/>
    <xf numFmtId="0" fontId="4" fillId="3" borderId="0" xfId="0" applyFont="1" applyFill="1" applyAlignment="1">
      <alignment horizontal="left" indent="1"/>
    </xf>
    <xf numFmtId="167" fontId="4" fillId="3" borderId="0" xfId="11" applyNumberFormat="1" applyFont="1" applyFill="1" applyBorder="1"/>
    <xf numFmtId="4" fontId="5" fillId="8" borderId="0" xfId="11" applyNumberFormat="1" applyFont="1" applyFill="1"/>
    <xf numFmtId="168" fontId="5" fillId="8" borderId="0" xfId="11" applyNumberFormat="1" applyFont="1" applyFill="1" applyAlignment="1">
      <alignment horizontal="left"/>
    </xf>
    <xf numFmtId="167" fontId="5" fillId="8" borderId="0" xfId="12" applyNumberFormat="1" applyFont="1" applyFill="1"/>
    <xf numFmtId="168" fontId="5" fillId="8" borderId="0" xfId="11" applyNumberFormat="1" applyFont="1" applyFill="1" applyBorder="1"/>
    <xf numFmtId="167" fontId="5" fillId="8" borderId="0" xfId="11" applyNumberFormat="1" applyFont="1" applyFill="1" applyBorder="1"/>
    <xf numFmtId="168" fontId="4" fillId="3" borderId="0" xfId="11" applyNumberFormat="1" applyFont="1" applyFill="1" applyBorder="1" applyAlignment="1">
      <alignment horizontal="left" indent="1"/>
    </xf>
    <xf numFmtId="0" fontId="4" fillId="3" borderId="0" xfId="0" applyFont="1" applyFill="1" applyBorder="1" applyAlignment="1">
      <alignment horizontal="left" indent="1"/>
    </xf>
    <xf numFmtId="167" fontId="4" fillId="3" borderId="0" xfId="13" applyNumberFormat="1" applyFont="1" applyFill="1" applyBorder="1"/>
    <xf numFmtId="2" fontId="5" fillId="8" borderId="0" xfId="11" applyNumberFormat="1" applyFont="1" applyFill="1" applyBorder="1" applyAlignment="1">
      <alignment horizontal="left"/>
    </xf>
    <xf numFmtId="0" fontId="4" fillId="3" borderId="0" xfId="11" applyFont="1" applyFill="1" applyBorder="1" applyAlignment="1">
      <alignment horizontal="center" vertical="center"/>
    </xf>
    <xf numFmtId="164" fontId="3" fillId="3" borderId="0" xfId="2" applyFont="1" applyFill="1" applyBorder="1" applyAlignment="1">
      <alignment horizontal="center" vertical="center"/>
    </xf>
    <xf numFmtId="164" fontId="5" fillId="3" borderId="0" xfId="2" applyFont="1" applyFill="1" applyBorder="1" applyAlignment="1">
      <alignment horizontal="right" vertical="center"/>
    </xf>
    <xf numFmtId="164" fontId="3" fillId="2" borderId="0" xfId="2" applyFont="1" applyFill="1" applyBorder="1" applyAlignment="1">
      <alignment horizontal="center"/>
    </xf>
    <xf numFmtId="164" fontId="4" fillId="2" borderId="0" xfId="2" applyFont="1" applyFill="1" applyBorder="1" applyAlignment="1">
      <alignment horizontal="center"/>
    </xf>
    <xf numFmtId="164" fontId="8" fillId="3" borderId="2" xfId="2" applyFont="1" applyFill="1" applyBorder="1" applyAlignment="1">
      <alignment horizontal="center" vertical="center"/>
    </xf>
    <xf numFmtId="164" fontId="8" fillId="3" borderId="0" xfId="2" applyFont="1" applyFill="1" applyBorder="1" applyAlignment="1">
      <alignment horizontal="center" vertical="center"/>
    </xf>
    <xf numFmtId="164" fontId="5" fillId="2" borderId="0" xfId="2" applyFont="1" applyFill="1" applyBorder="1" applyAlignment="1">
      <alignment horizontal="center" vertical="center"/>
    </xf>
    <xf numFmtId="164" fontId="11" fillId="3" borderId="0" xfId="2" applyFont="1" applyFill="1" applyBorder="1" applyAlignment="1"/>
    <xf numFmtId="0" fontId="3" fillId="3" borderId="0" xfId="11" applyFont="1" applyFill="1" applyBorder="1" applyAlignment="1">
      <alignment horizontal="center" vertical="center"/>
    </xf>
    <xf numFmtId="168" fontId="11" fillId="3" borderId="2" xfId="11" applyNumberFormat="1" applyFont="1" applyFill="1" applyBorder="1" applyAlignment="1">
      <alignment horizontal="left" vertical="center" wrapText="1"/>
    </xf>
    <xf numFmtId="168" fontId="11" fillId="3" borderId="0" xfId="11" applyNumberFormat="1" applyFont="1" applyFill="1" applyBorder="1" applyAlignment="1">
      <alignment horizontal="left" vertical="center" wrapText="1"/>
    </xf>
    <xf numFmtId="0" fontId="28" fillId="3" borderId="0" xfId="11" applyFont="1" applyFill="1" applyBorder="1" applyAlignment="1">
      <alignment horizontal="center"/>
    </xf>
    <xf numFmtId="0" fontId="29" fillId="3" borderId="0" xfId="11" applyFont="1" applyFill="1" applyBorder="1" applyAlignment="1">
      <alignment horizontal="center"/>
    </xf>
    <xf numFmtId="0" fontId="30" fillId="3" borderId="1" xfId="11" applyFont="1" applyFill="1" applyBorder="1" applyAlignment="1">
      <alignment horizontal="center"/>
    </xf>
    <xf numFmtId="0" fontId="5" fillId="3" borderId="1" xfId="11" applyFont="1" applyFill="1" applyBorder="1" applyAlignment="1">
      <alignment horizontal="center" vertical="center" wrapText="1"/>
    </xf>
    <xf numFmtId="168" fontId="11" fillId="3" borderId="0" xfId="11" applyNumberFormat="1" applyFont="1" applyFill="1" applyAlignment="1">
      <alignment horizontal="left" vertical="center" wrapText="1"/>
    </xf>
    <xf numFmtId="0" fontId="28" fillId="3" borderId="0" xfId="11" applyFont="1" applyFill="1" applyAlignment="1">
      <alignment horizontal="center"/>
    </xf>
    <xf numFmtId="0" fontId="29" fillId="3" borderId="0" xfId="11" applyFont="1" applyFill="1" applyAlignment="1">
      <alignment horizontal="center"/>
    </xf>
    <xf numFmtId="166" fontId="5" fillId="3" borderId="0" xfId="2" applyNumberFormat="1" applyFont="1" applyFill="1" applyBorder="1" applyAlignment="1">
      <alignment horizontal="right"/>
    </xf>
    <xf numFmtId="164" fontId="3" fillId="3" borderId="0" xfId="2" applyFont="1" applyFill="1" applyBorder="1" applyAlignment="1">
      <alignment horizontal="center" vertical="center" wrapText="1"/>
    </xf>
    <xf numFmtId="164" fontId="4" fillId="3" borderId="0" xfId="2" applyFont="1" applyFill="1" applyBorder="1" applyAlignment="1">
      <alignment horizontal="center" vertical="center"/>
    </xf>
    <xf numFmtId="164" fontId="5" fillId="3" borderId="0" xfId="2" applyFont="1" applyFill="1" applyBorder="1" applyAlignment="1">
      <alignment horizontal="center" vertical="center"/>
    </xf>
    <xf numFmtId="0" fontId="3" fillId="3" borderId="0" xfId="11" applyFont="1" applyFill="1" applyBorder="1" applyAlignment="1">
      <alignment horizontal="center" vertical="center" wrapText="1"/>
    </xf>
    <xf numFmtId="0" fontId="4" fillId="3" borderId="0" xfId="11" applyFont="1" applyFill="1" applyBorder="1" applyAlignment="1">
      <alignment horizontal="center" vertical="center" wrapText="1"/>
    </xf>
    <xf numFmtId="0" fontId="15" fillId="3" borderId="0" xfId="3" applyFont="1" applyFill="1" applyBorder="1" applyAlignment="1">
      <alignment wrapText="1"/>
    </xf>
  </cellXfs>
  <cellStyles count="15">
    <cellStyle name="ANCLAS,REZONES Y SUS PARTES,DE FUNDICION,DE HIERRO O DE ACERO 10" xfId="12"/>
    <cellStyle name="Millares" xfId="13" builtinId="3"/>
    <cellStyle name="Millares 6" xfId="7"/>
    <cellStyle name="Normal" xfId="0" builtinId="0"/>
    <cellStyle name="Normal 10" xfId="8"/>
    <cellStyle name="Normal 10 2" xfId="5"/>
    <cellStyle name="Normal 13 3" xfId="11"/>
    <cellStyle name="Normal 14_Balance Fiscal Hoja de Trabajo original 2" xfId="2"/>
    <cellStyle name="Normal 17" xfId="6"/>
    <cellStyle name="Normal 2" xfId="3"/>
    <cellStyle name="Normal 2 2" xfId="4"/>
    <cellStyle name="Normal 3" xfId="9"/>
    <cellStyle name="Normal 4" xfId="10"/>
    <cellStyle name="Porcentaje" xfId="1" builtinId="5"/>
    <cellStyle name="Porcentaje 2" xfId="14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externalLink" Target="externalLinks/externalLink11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styles" Target="styles.xml"/><Relationship Id="rId10" Type="http://schemas.openxmlformats.org/officeDocument/2006/relationships/externalLink" Target="externalLinks/externalLink8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whd\DATA\AT\PAN\workxls\MONEY\Pan_money%20JP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.imf.org/depts/pdr/Policies/Access/ExternalSustainTable_standard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whd\DATA\S2\PAN\Current%20operational%20files\REAL\Pan_Real%20April%20200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whd\Oscar\2002\Atlantic%20Division\Panama\External%20Sector\Debt\Latest%20version\Pan_debt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whd\Documents%20and%20Settings\mvillarroel\Local%20Settings\Temporary%20Internet%20Files\OLK3D\BOP2.v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oyecciones%20Trimestrales-alma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swn05d\whd\DATA\S2\BHS\weo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mcastillo\Local%20Settings\Temporary%20Internet%20Files\Content.Outlook\7BW21VWA\Documents%20and%20Settings\mdehesa\Local%20Settings\Temporary%20Internet%20Files\OLK71E\BHS%20BOP%20Active%20Ameetings%2005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1s\vol1\data\wrs\whd\system2000\WRSTAB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whd\DATA\S2\PAN\workxls\FISCAL\Current\Pan_Fisc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kalopez\Configuraci&#243;n%20local\Archivos%20temporales%20de%20Internet\OLKF\Proyecciones%20Trimestrales-alm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duction"/>
      <sheetName val="A"/>
      <sheetName val="B"/>
      <sheetName val="SR TB5"/>
      <sheetName val="Basic Data"/>
      <sheetName val="C"/>
      <sheetName val="D"/>
      <sheetName val="H"/>
      <sheetName val="REDTB22"/>
      <sheetName val="RED TB23"/>
      <sheetName val="REDTB24"/>
      <sheetName val="RED TB25"/>
      <sheetName val="RED TB26"/>
      <sheetName val="RED TB27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Input_external"/>
      <sheetName val="Table"/>
      <sheetName val="Table_SR"/>
      <sheetName val="Table_GEF"/>
      <sheetName val="A1_historical"/>
      <sheetName val="A2_alternative"/>
      <sheetName val="A3_market"/>
      <sheetName val="B1_irate"/>
      <sheetName val="B2_GDP"/>
      <sheetName val="B3_deflator"/>
      <sheetName val="B4_CAB"/>
      <sheetName val="B5_Combined"/>
      <sheetName val="B6_Depreciation"/>
      <sheetName val="Data_chart"/>
      <sheetName val="Figure"/>
      <sheetName val="External Sustainability-Arg"/>
      <sheetName val="ExtSust-Arg"/>
      <sheetName val="ControlSheet"/>
      <sheetName val="PanelChart"/>
      <sheetName val="Chartdata"/>
      <sheetName val="B3_CAB"/>
      <sheetName val="B4_Combined"/>
      <sheetName val="B5_Depreciation"/>
      <sheetName val="3.1.B"/>
      <sheetName val="150dp"/>
      <sheetName val="RED47"/>
      <sheetName val="Commercial Banks"/>
      <sheetName val="T7"/>
      <sheetName val="Table 37"/>
      <sheetName val="Table3"/>
      <sheetName val="SR-Basic indicators"/>
      <sheetName val="Labor"/>
      <sheetName val="Sheet1"/>
    </sheetNames>
    <sheetDataSet>
      <sheetData sheetId="0"/>
      <sheetData sheetId="1"/>
      <sheetData sheetId="2" refreshError="1">
        <row r="3">
          <cell r="B3" t="str">
            <v>External Debt Sustainability Framework, 1999-2009</v>
          </cell>
        </row>
        <row r="4">
          <cell r="B4" t="str">
            <v>(In percent of GDP, unless otherwise indicated)</v>
          </cell>
        </row>
        <row r="7">
          <cell r="F7" t="str">
            <v xml:space="preserve">Actual </v>
          </cell>
          <cell r="S7" t="str">
            <v>Projections</v>
          </cell>
        </row>
        <row r="8">
          <cell r="C8">
            <v>1993</v>
          </cell>
          <cell r="D8">
            <v>1994</v>
          </cell>
          <cell r="E8">
            <v>1995</v>
          </cell>
          <cell r="F8">
            <v>1996</v>
          </cell>
          <cell r="G8">
            <v>1997</v>
          </cell>
          <cell r="H8">
            <v>1998</v>
          </cell>
          <cell r="I8">
            <v>1999</v>
          </cell>
          <cell r="J8">
            <v>2000</v>
          </cell>
          <cell r="K8">
            <v>2001</v>
          </cell>
          <cell r="L8">
            <v>2002</v>
          </cell>
          <cell r="M8">
            <v>2003</v>
          </cell>
          <cell r="S8">
            <v>2004</v>
          </cell>
          <cell r="T8">
            <v>2005</v>
          </cell>
          <cell r="U8">
            <v>2006</v>
          </cell>
          <cell r="V8">
            <v>2007</v>
          </cell>
          <cell r="W8">
            <v>2008</v>
          </cell>
          <cell r="X8">
            <v>2009</v>
          </cell>
        </row>
        <row r="9">
          <cell r="AA9" t="str">
            <v>Debt-stabilizing</v>
          </cell>
        </row>
        <row r="10">
          <cell r="S10" t="str">
            <v xml:space="preserve">I.  Baseline  Projections </v>
          </cell>
          <cell r="AA10" t="str">
            <v xml:space="preserve">non-interest </v>
          </cell>
        </row>
        <row r="11">
          <cell r="AA11" t="str">
            <v>current account 6/</v>
          </cell>
        </row>
        <row r="12">
          <cell r="A12">
            <v>1</v>
          </cell>
          <cell r="B12" t="str">
            <v>External debt</v>
          </cell>
          <cell r="C12">
            <v>31.340704666677361</v>
          </cell>
          <cell r="D12">
            <v>32.662319300879389</v>
          </cell>
          <cell r="E12">
            <v>33.794637100239534</v>
          </cell>
          <cell r="F12">
            <v>58.968961161927339</v>
          </cell>
          <cell r="G12">
            <v>49.653987388290879</v>
          </cell>
          <cell r="H12">
            <v>38.526718061664901</v>
          </cell>
          <cell r="I12">
            <v>39.389845348447629</v>
          </cell>
          <cell r="J12">
            <v>36.932704431049835</v>
          </cell>
          <cell r="K12">
            <v>28.377240510095753</v>
          </cell>
          <cell r="L12">
            <v>26.374189292239969</v>
          </cell>
          <cell r="M12">
            <v>26.506294623465958</v>
          </cell>
          <cell r="S12">
            <v>29.253363303090886</v>
          </cell>
          <cell r="T12">
            <v>29.133352418114235</v>
          </cell>
          <cell r="U12">
            <v>28.948315023972814</v>
          </cell>
          <cell r="V12">
            <v>28.884108648373026</v>
          </cell>
          <cell r="W12">
            <v>28.717607837977237</v>
          </cell>
          <cell r="X12">
            <v>27.408414314203611</v>
          </cell>
          <cell r="AA12">
            <v>-0.91617544321247113</v>
          </cell>
        </row>
        <row r="14">
          <cell r="A14">
            <v>2</v>
          </cell>
          <cell r="B14" t="str">
            <v>Change in external debt</v>
          </cell>
          <cell r="D14">
            <v>1.3216146342020281</v>
          </cell>
          <cell r="E14">
            <v>1.1323177993601448</v>
          </cell>
          <cell r="F14">
            <v>25.174324061687805</v>
          </cell>
          <cell r="G14">
            <v>-9.31497377363646</v>
          </cell>
          <cell r="H14">
            <v>-11.127269326625978</v>
          </cell>
          <cell r="I14">
            <v>0.86312728678272777</v>
          </cell>
          <cell r="J14">
            <v>-2.4571409173977941</v>
          </cell>
          <cell r="K14">
            <v>-8.5554639209540824</v>
          </cell>
          <cell r="L14">
            <v>-2.0030512178557842</v>
          </cell>
          <cell r="M14">
            <v>0.13210533122598989</v>
          </cell>
          <cell r="S14">
            <v>2.7470686796249275</v>
          </cell>
          <cell r="T14">
            <v>-0.1200108849766508</v>
          </cell>
          <cell r="U14">
            <v>-0.18503739414142117</v>
          </cell>
          <cell r="V14">
            <v>-6.4206375599788146E-2</v>
          </cell>
          <cell r="W14">
            <v>-0.16650081039578879</v>
          </cell>
          <cell r="X14">
            <v>-1.3091935237736259</v>
          </cell>
          <cell r="Y14">
            <v>0</v>
          </cell>
        </row>
        <row r="15">
          <cell r="A15">
            <v>3</v>
          </cell>
          <cell r="B15" t="str">
            <v>Identified external debt-creating flows (4+8+9)</v>
          </cell>
          <cell r="D15">
            <v>-1.0567449307229433</v>
          </cell>
          <cell r="E15">
            <v>2.5803363856952037</v>
          </cell>
          <cell r="F15">
            <v>10.933211205897058</v>
          </cell>
          <cell r="G15">
            <v>-11.491050832340868</v>
          </cell>
          <cell r="H15">
            <v>-10.425565626597214</v>
          </cell>
          <cell r="I15">
            <v>-0.32006549815371532</v>
          </cell>
          <cell r="J15">
            <v>-4.4121284142804775</v>
          </cell>
          <cell r="K15">
            <v>-5.0404163788465421</v>
          </cell>
          <cell r="L15">
            <v>-2.2813757587304222</v>
          </cell>
          <cell r="M15">
            <v>-7.6702642728973314E-2</v>
          </cell>
          <cell r="S15">
            <v>1.6341037203788824</v>
          </cell>
          <cell r="T15">
            <v>0.11756703849557903</v>
          </cell>
          <cell r="U15">
            <v>-3.4430735801422196E-2</v>
          </cell>
          <cell r="V15">
            <v>6.033213749066435E-2</v>
          </cell>
          <cell r="W15">
            <v>6.2416713289692227E-2</v>
          </cell>
          <cell r="X15">
            <v>-6.8565049627570818E-2</v>
          </cell>
          <cell r="Y15">
            <v>0</v>
          </cell>
        </row>
        <row r="16">
          <cell r="A16">
            <v>4</v>
          </cell>
          <cell r="B16" t="str">
            <v>Current account deficit, excluding interest payments</v>
          </cell>
          <cell r="D16">
            <v>3.0911403405228386</v>
          </cell>
          <cell r="E16">
            <v>4.2433900009100416</v>
          </cell>
          <cell r="F16">
            <v>-4.1925967455261368</v>
          </cell>
          <cell r="G16">
            <v>-3.319142366718844</v>
          </cell>
          <cell r="H16">
            <v>-1.244114132943114</v>
          </cell>
          <cell r="I16">
            <v>0.8531017839225522</v>
          </cell>
          <cell r="J16">
            <v>0.21794015361399607</v>
          </cell>
          <cell r="K16">
            <v>0.78657133100194698</v>
          </cell>
          <cell r="L16">
            <v>0.82781349110010505</v>
          </cell>
          <cell r="M16">
            <v>0.56915382870300568</v>
          </cell>
          <cell r="S16">
            <v>0.26758260073971502</v>
          </cell>
          <cell r="T16">
            <v>0.87109282685465672</v>
          </cell>
          <cell r="U16">
            <v>0.78304582404535927</v>
          </cell>
          <cell r="V16">
            <v>0.78826652733512448</v>
          </cell>
          <cell r="W16">
            <v>0.86394676288675132</v>
          </cell>
          <cell r="X16">
            <v>0.81438624000576743</v>
          </cell>
          <cell r="Y16">
            <v>0.91617544321247113</v>
          </cell>
        </row>
        <row r="17">
          <cell r="A17">
            <v>5</v>
          </cell>
          <cell r="B17" t="str">
            <v>Deficit in balance of goods and services</v>
          </cell>
          <cell r="D17">
            <v>3.8712429116613869</v>
          </cell>
          <cell r="E17">
            <v>4.855824299790557</v>
          </cell>
          <cell r="F17">
            <v>-2.7089379343370439</v>
          </cell>
          <cell r="G17">
            <v>-2.1299883524274925</v>
          </cell>
          <cell r="H17">
            <v>-2.3271113465511917E-2</v>
          </cell>
          <cell r="I17">
            <v>2.0952923493050264</v>
          </cell>
          <cell r="J17">
            <v>1.5344954075776656</v>
          </cell>
          <cell r="K17">
            <v>1.7761369791457433</v>
          </cell>
          <cell r="L17">
            <v>2.1649046954161051</v>
          </cell>
          <cell r="M17">
            <v>1.8794207904020794</v>
          </cell>
          <cell r="S17">
            <v>1.7442748243373174</v>
          </cell>
          <cell r="T17">
            <v>2.7038975020237288</v>
          </cell>
          <cell r="U17">
            <v>2.9393212535192745</v>
          </cell>
          <cell r="V17">
            <v>3.014477807572888</v>
          </cell>
          <cell r="W17">
            <v>3.1107570315603361</v>
          </cell>
          <cell r="X17">
            <v>3.0954775872624865</v>
          </cell>
        </row>
        <row r="18">
          <cell r="A18">
            <v>6</v>
          </cell>
          <cell r="B18" t="str">
            <v>Exports</v>
          </cell>
          <cell r="C18">
            <v>13.122053146898471</v>
          </cell>
          <cell r="D18">
            <v>11.125352493649149</v>
          </cell>
          <cell r="E18">
            <v>12.053370427838681</v>
          </cell>
          <cell r="F18">
            <v>22.023486842881145</v>
          </cell>
          <cell r="G18">
            <v>22.950755403710836</v>
          </cell>
          <cell r="H18">
            <v>21.29595728582208</v>
          </cell>
          <cell r="I18">
            <v>20.535082075780675</v>
          </cell>
          <cell r="J18">
            <v>20.302749966192845</v>
          </cell>
          <cell r="K18">
            <v>20.374771830224532</v>
          </cell>
          <cell r="L18">
            <v>18.186888584228008</v>
          </cell>
          <cell r="M18">
            <v>17.780339184669394</v>
          </cell>
          <cell r="S18">
            <v>19.769185125932268</v>
          </cell>
          <cell r="T18">
            <v>19.620018823937652</v>
          </cell>
          <cell r="U18">
            <v>19.979670421595848</v>
          </cell>
          <cell r="V18">
            <v>20.546608156393063</v>
          </cell>
          <cell r="W18">
            <v>21.091089050990988</v>
          </cell>
          <cell r="X18">
            <v>21.74571520901403</v>
          </cell>
        </row>
        <row r="19">
          <cell r="A19">
            <v>7</v>
          </cell>
          <cell r="B19" t="str">
            <v xml:space="preserve">Imports </v>
          </cell>
          <cell r="D19">
            <v>14.996595405310536</v>
          </cell>
          <cell r="E19">
            <v>16.909194727629238</v>
          </cell>
          <cell r="F19">
            <v>19.314548908544101</v>
          </cell>
          <cell r="G19">
            <v>20.820767051283344</v>
          </cell>
          <cell r="H19">
            <v>21.272686172356568</v>
          </cell>
          <cell r="I19">
            <v>22.630374425085702</v>
          </cell>
          <cell r="J19">
            <v>21.837245373770511</v>
          </cell>
          <cell r="K19">
            <v>22.150908809370275</v>
          </cell>
          <cell r="L19">
            <v>20.351793279644113</v>
          </cell>
          <cell r="M19">
            <v>19.659759975071474</v>
          </cell>
          <cell r="S19">
            <v>21.513459950269585</v>
          </cell>
          <cell r="T19">
            <v>22.323916325961381</v>
          </cell>
          <cell r="U19">
            <v>22.918991675115123</v>
          </cell>
          <cell r="V19">
            <v>23.561085963965951</v>
          </cell>
          <cell r="W19">
            <v>24.201846082551324</v>
          </cell>
          <cell r="X19">
            <v>24.841192796276516</v>
          </cell>
        </row>
        <row r="20">
          <cell r="A20">
            <v>8</v>
          </cell>
          <cell r="B20" t="str">
            <v>Net non-debt creating capital inflows (negative)</v>
          </cell>
          <cell r="D20">
            <v>-3.7587261409853001</v>
          </cell>
          <cell r="E20">
            <v>-2.8810277034106733</v>
          </cell>
          <cell r="F20">
            <v>-3.1201576139771774</v>
          </cell>
          <cell r="G20">
            <v>-3.2857756269976317</v>
          </cell>
          <cell r="H20">
            <v>-3.612389658732003</v>
          </cell>
          <cell r="I20">
            <v>-1.7478112652211142</v>
          </cell>
          <cell r="J20">
            <v>-2.2370170941375536</v>
          </cell>
          <cell r="K20">
            <v>-1.8175004527825667</v>
          </cell>
          <cell r="L20">
            <v>-3.2475449867511399</v>
          </cell>
          <cell r="M20">
            <v>-1.4628376604759876</v>
          </cell>
          <cell r="S20">
            <v>-1.4794794838447756</v>
          </cell>
          <cell r="T20">
            <v>-1.5791153331554699</v>
          </cell>
          <cell r="U20">
            <v>-1.6177970590720876</v>
          </cell>
          <cell r="V20">
            <v>-1.6160687581681108</v>
          </cell>
          <cell r="W20">
            <v>-1.6140124019239743</v>
          </cell>
          <cell r="X20">
            <v>-1.6117344648541607</v>
          </cell>
          <cell r="Y20">
            <v>-1.6117344648541607</v>
          </cell>
        </row>
        <row r="21">
          <cell r="A21" t="str">
            <v>hide</v>
          </cell>
          <cell r="B21" t="str">
            <v>Net foreign direct investment, equity</v>
          </cell>
          <cell r="D21">
            <v>1.1011226519583903</v>
          </cell>
          <cell r="E21">
            <v>1.9105054695319534</v>
          </cell>
          <cell r="F21">
            <v>2.9388059216289619</v>
          </cell>
          <cell r="G21">
            <v>2.44295627485472</v>
          </cell>
          <cell r="H21">
            <v>2.8103847728247184</v>
          </cell>
          <cell r="I21">
            <v>1.9060551889075283</v>
          </cell>
          <cell r="J21">
            <v>1.4535830272536621</v>
          </cell>
          <cell r="K21">
            <v>1.7406510404283986</v>
          </cell>
          <cell r="L21">
            <v>3.223350192553176</v>
          </cell>
          <cell r="M21">
            <v>1.3786169841157567</v>
          </cell>
          <cell r="S21">
            <v>1.3784146722124986</v>
          </cell>
          <cell r="T21">
            <v>1.3769857098909168</v>
          </cell>
          <cell r="U21">
            <v>1.3752415111546239</v>
          </cell>
          <cell r="V21">
            <v>1.3735132102506464</v>
          </cell>
          <cell r="W21">
            <v>1.3714568540065086</v>
          </cell>
          <cell r="X21">
            <v>1.369178916936697</v>
          </cell>
        </row>
        <row r="22">
          <cell r="A22" t="str">
            <v>hide</v>
          </cell>
          <cell r="B22" t="str">
            <v>Net portfolio investment,equity</v>
          </cell>
          <cell r="D22">
            <v>2.65760348902691</v>
          </cell>
          <cell r="E22">
            <v>0.97052223387871972</v>
          </cell>
          <cell r="F22">
            <v>0.18135169234821547</v>
          </cell>
          <cell r="G22">
            <v>0.8428193521429117</v>
          </cell>
          <cell r="H22">
            <v>0.80200488590728458</v>
          </cell>
          <cell r="I22">
            <v>-0.1582439236864141</v>
          </cell>
          <cell r="J22">
            <v>0.78343406688389139</v>
          </cell>
          <cell r="K22">
            <v>7.6849412354168117E-2</v>
          </cell>
          <cell r="L22">
            <v>2.4194794197963842E-2</v>
          </cell>
          <cell r="M22">
            <v>8.4220676360230839E-2</v>
          </cell>
          <cell r="S22">
            <v>0.10106481163227699</v>
          </cell>
          <cell r="T22">
            <v>0.20212962326455311</v>
          </cell>
          <cell r="U22">
            <v>0.24255554791746373</v>
          </cell>
          <cell r="V22">
            <v>0.24255554791746428</v>
          </cell>
          <cell r="W22">
            <v>0.24255554791746572</v>
          </cell>
          <cell r="X22">
            <v>0.2425555479174637</v>
          </cell>
        </row>
        <row r="23">
          <cell r="A23">
            <v>9</v>
          </cell>
          <cell r="B23" t="str">
            <v>Automatic debt dynamics 1/</v>
          </cell>
          <cell r="D23">
            <v>-0.38915913026048177</v>
          </cell>
          <cell r="E23">
            <v>1.2179740881958352</v>
          </cell>
          <cell r="F23">
            <v>18.245965565400372</v>
          </cell>
          <cell r="G23">
            <v>-4.8861328386243912</v>
          </cell>
          <cell r="H23">
            <v>-5.5690618349220973</v>
          </cell>
          <cell r="I23">
            <v>0.57464398314484666</v>
          </cell>
          <cell r="J23">
            <v>-2.3930514737569206</v>
          </cell>
          <cell r="K23">
            <v>-4.0094872570659223</v>
          </cell>
          <cell r="L23">
            <v>0.13835573692061276</v>
          </cell>
          <cell r="M23">
            <v>0.81698118904400863</v>
          </cell>
          <cell r="S23">
            <v>2.8460006034839429</v>
          </cell>
          <cell r="T23">
            <v>0.82558954479639224</v>
          </cell>
          <cell r="U23">
            <v>0.80032049922530613</v>
          </cell>
          <cell r="V23">
            <v>0.88813436832365067</v>
          </cell>
          <cell r="W23">
            <v>0.81248235232691524</v>
          </cell>
          <cell r="X23">
            <v>0.72878317522082248</v>
          </cell>
          <cell r="Y23">
            <v>0.69555902164168959</v>
          </cell>
        </row>
        <row r="24">
          <cell r="A24" t="str">
            <v>hide</v>
          </cell>
          <cell r="B24" t="str">
            <v>Denominator: 1+g+r+gr</v>
          </cell>
          <cell r="D24">
            <v>1.1090008476352009</v>
          </cell>
          <cell r="E24">
            <v>1.0434736949102459</v>
          </cell>
          <cell r="F24">
            <v>0.68013857038512504</v>
          </cell>
          <cell r="G24">
            <v>1.1612690855164858</v>
          </cell>
          <cell r="H24">
            <v>1.2062167455108586</v>
          </cell>
          <cell r="I24">
            <v>1.0498886075662297</v>
          </cell>
          <cell r="J24">
            <v>1.1430796642188585</v>
          </cell>
          <cell r="K24">
            <v>1.2085063273547045</v>
          </cell>
          <cell r="L24">
            <v>1.0734514363268328</v>
          </cell>
          <cell r="M24">
            <v>1.0279245246069721</v>
          </cell>
          <cell r="S24">
            <v>0.95609731868811043</v>
          </cell>
          <cell r="T24">
            <v>1.0492581884106229</v>
          </cell>
          <cell r="U24">
            <v>1.0578192085759333</v>
          </cell>
          <cell r="V24">
            <v>1.0552603556416997</v>
          </cell>
          <cell r="W24">
            <v>1.0562149319344867</v>
          </cell>
          <cell r="X24">
            <v>1.056881260658489</v>
          </cell>
          <cell r="Y24">
            <v>1.056881260658489</v>
          </cell>
        </row>
        <row r="25">
          <cell r="A25">
            <v>10</v>
          </cell>
          <cell r="B25" t="str">
            <v>Contribution from nominal interest rate</v>
          </cell>
          <cell r="D25">
            <v>2.7116155861388718</v>
          </cell>
          <cell r="E25">
            <v>2.8059992073812121</v>
          </cell>
          <cell r="F25">
            <v>4.7434474443680612</v>
          </cell>
          <cell r="G25">
            <v>4.0203175165945888</v>
          </cell>
          <cell r="H25">
            <v>3.1022496924239471</v>
          </cell>
          <cell r="I25">
            <v>2.9700436127329986</v>
          </cell>
          <cell r="J25">
            <v>2.6911968330978349</v>
          </cell>
          <cell r="K25">
            <v>2.3285303143480918</v>
          </cell>
          <cell r="L25">
            <v>2.0426724188745227</v>
          </cell>
          <cell r="M25">
            <v>1.6230384861969329</v>
          </cell>
          <cell r="S25">
            <v>1.9148050655380271</v>
          </cell>
          <cell r="T25">
            <v>2.2488808130056559</v>
          </cell>
          <cell r="U25">
            <v>2.4365974603964378</v>
          </cell>
          <cell r="V25">
            <v>2.4483834990106428</v>
          </cell>
          <cell r="W25">
            <v>2.3941659578164276</v>
          </cell>
          <cell r="X25">
            <v>2.3185109090593672</v>
          </cell>
          <cell r="Y25">
            <v>2.2128134051424526</v>
          </cell>
        </row>
        <row r="26">
          <cell r="A26">
            <v>11</v>
          </cell>
          <cell r="B26" t="str">
            <v xml:space="preserve">Contribution from real GDP growth </v>
          </cell>
          <cell r="D26">
            <v>-0.55121896166263407</v>
          </cell>
          <cell r="E26">
            <v>-1.382064371191583</v>
          </cell>
          <cell r="F26">
            <v>3.0642480462382928</v>
          </cell>
          <cell r="G26">
            <v>-2.6168408298249051</v>
          </cell>
          <cell r="H26">
            <v>-2.7876866530839228</v>
          </cell>
          <cell r="I26">
            <v>-1.8459472030033095</v>
          </cell>
          <cell r="J26">
            <v>-1.2381656016870823</v>
          </cell>
          <cell r="K26">
            <v>-2.0072546232961468</v>
          </cell>
          <cell r="L26">
            <v>8.2789218109836235E-2</v>
          </cell>
          <cell r="M26">
            <v>-0.23185649595264501</v>
          </cell>
          <cell r="S26">
            <v>-0.63183163279552357</v>
          </cell>
          <cell r="T26">
            <v>-1.0315615871951969</v>
          </cell>
          <cell r="U26">
            <v>-1.1704906355753957</v>
          </cell>
          <cell r="V26">
            <v>-1.0972956529337303</v>
          </cell>
          <cell r="W26">
            <v>-1.0938723843060105</v>
          </cell>
          <cell r="X26">
            <v>-1.0868811438699364</v>
          </cell>
          <cell r="Y26">
            <v>-1.0373318303374754</v>
          </cell>
        </row>
        <row r="27">
          <cell r="A27">
            <v>12</v>
          </cell>
          <cell r="B27" t="str">
            <v xml:space="preserve">Contribution from price and exchange rate changes 2/ </v>
          </cell>
          <cell r="D27">
            <v>-2.5495557547367196</v>
          </cell>
          <cell r="E27">
            <v>-0.20596074799379385</v>
          </cell>
          <cell r="F27">
            <v>10.438270074794017</v>
          </cell>
          <cell r="G27">
            <v>-6.2896095253940754</v>
          </cell>
          <cell r="H27">
            <v>-5.8836248742621216</v>
          </cell>
          <cell r="I27">
            <v>-0.54945242658484239</v>
          </cell>
          <cell r="J27">
            <v>-3.8460827051676731</v>
          </cell>
          <cell r="K27">
            <v>-4.3307629481178678</v>
          </cell>
          <cell r="L27">
            <v>-1.9871059000637463</v>
          </cell>
          <cell r="M27">
            <v>-0.57420080120027928</v>
          </cell>
          <cell r="S27">
            <v>1.5630271707414392</v>
          </cell>
          <cell r="T27">
            <v>-0.3917296810140668</v>
          </cell>
          <cell r="U27">
            <v>-0.46578632559573602</v>
          </cell>
          <cell r="V27">
            <v>-0.46295347775326173</v>
          </cell>
          <cell r="W27">
            <v>-0.48781122118350184</v>
          </cell>
          <cell r="X27">
            <v>-0.50284658996860832</v>
          </cell>
          <cell r="Y27">
            <v>-0.47992255316328764</v>
          </cell>
        </row>
        <row r="28">
          <cell r="A28">
            <v>13</v>
          </cell>
          <cell r="B28" t="str">
            <v>Residual, incl. change in gross foreign assets (2-3)</v>
          </cell>
          <cell r="D28">
            <v>2.3783595649249714</v>
          </cell>
          <cell r="E28">
            <v>-1.448018586335059</v>
          </cell>
          <cell r="F28">
            <v>14.241112855790748</v>
          </cell>
          <cell r="G28">
            <v>2.1760770587044078</v>
          </cell>
          <cell r="H28">
            <v>-0.70170370002876403</v>
          </cell>
          <cell r="I28">
            <v>1.183192784936443</v>
          </cell>
          <cell r="J28">
            <v>1.9549874968826835</v>
          </cell>
          <cell r="K28">
            <v>-3.5150475421075402</v>
          </cell>
          <cell r="L28">
            <v>0.27832454087463798</v>
          </cell>
          <cell r="M28">
            <v>0.2088079739549632</v>
          </cell>
          <cell r="S28">
            <v>1.1129649592460451</v>
          </cell>
          <cell r="T28">
            <v>-0.23757792347222983</v>
          </cell>
          <cell r="U28">
            <v>-0.15060665833999898</v>
          </cell>
          <cell r="V28">
            <v>-0.1245385130904525</v>
          </cell>
          <cell r="W28">
            <v>-0.22891752368548102</v>
          </cell>
          <cell r="X28">
            <v>-1.2406284741460549</v>
          </cell>
          <cell r="Y28">
            <v>0</v>
          </cell>
        </row>
        <row r="30">
          <cell r="B30" t="str">
            <v>External debt-to-exports ratio (in percent)</v>
          </cell>
          <cell r="C30">
            <v>238.83994612599975</v>
          </cell>
          <cell r="D30">
            <v>293.58457918096985</v>
          </cell>
          <cell r="E30">
            <v>280.37499803529499</v>
          </cell>
          <cell r="F30">
            <v>267.7548817887955</v>
          </cell>
          <cell r="G30">
            <v>216.35012231563618</v>
          </cell>
          <cell r="H30">
            <v>180.91094729662288</v>
          </cell>
          <cell r="I30">
            <v>191.81732609145251</v>
          </cell>
          <cell r="J30">
            <v>181.90986192780969</v>
          </cell>
          <cell r="K30">
            <v>139.27635973817448</v>
          </cell>
          <cell r="L30">
            <v>145.01759974002445</v>
          </cell>
          <cell r="M30">
            <v>149.07642845373994</v>
          </cell>
          <cell r="S30">
            <v>147.97455290515606</v>
          </cell>
          <cell r="T30">
            <v>148.48789228769607</v>
          </cell>
          <cell r="U30">
            <v>144.88885158327153</v>
          </cell>
          <cell r="V30">
            <v>140.57847615780688</v>
          </cell>
          <cell r="W30">
            <v>136.1599098488843</v>
          </cell>
          <cell r="X30">
            <v>126.0405282179097</v>
          </cell>
        </row>
        <row r="32">
          <cell r="B32" t="str">
            <v>Gross external financing need (in billions of US dollars) 3/</v>
          </cell>
          <cell r="D32">
            <v>49.809402258051044</v>
          </cell>
          <cell r="E32">
            <v>56.037830081692292</v>
          </cell>
          <cell r="F32">
            <v>36.7023598165907</v>
          </cell>
          <cell r="G32">
            <v>56.411010005177815</v>
          </cell>
          <cell r="H32">
            <v>66.614535826162111</v>
          </cell>
          <cell r="I32">
            <v>61.194110095710101</v>
          </cell>
          <cell r="J32">
            <v>59.862534310445099</v>
          </cell>
          <cell r="K32">
            <v>70.750282676462206</v>
          </cell>
          <cell r="L32">
            <v>68.878287470992504</v>
          </cell>
          <cell r="M32">
            <v>51.2728470236246</v>
          </cell>
          <cell r="S32">
            <v>50.321172660215296</v>
          </cell>
          <cell r="T32">
            <v>59.613123117101296</v>
          </cell>
          <cell r="U32">
            <v>58.859856831764588</v>
          </cell>
          <cell r="V32">
            <v>63.627538241590493</v>
          </cell>
          <cell r="W32">
            <v>69.432686897588894</v>
          </cell>
          <cell r="X32">
            <v>71.815156457356608</v>
          </cell>
        </row>
        <row r="33">
          <cell r="B33" t="str">
            <v>in percent of GDP</v>
          </cell>
          <cell r="D33">
            <v>12.352205104915861</v>
          </cell>
          <cell r="E33">
            <v>13.317814734823841</v>
          </cell>
          <cell r="F33">
            <v>12.824730377479504</v>
          </cell>
          <cell r="G33">
            <v>16.974041737340691</v>
          </cell>
          <cell r="H33">
            <v>16.617475335934021</v>
          </cell>
          <cell r="I33">
            <v>14.53993406613149</v>
          </cell>
          <cell r="J33">
            <v>12.44318087259445</v>
          </cell>
          <cell r="K33">
            <v>12.169018906842885</v>
          </cell>
          <cell r="L33">
            <v>11.036397285224206</v>
          </cell>
          <cell r="M33">
            <v>7.9922892008963773</v>
          </cell>
          <cell r="O33" t="str">
            <v>10-Year</v>
          </cell>
          <cell r="Q33" t="str">
            <v>10-Year</v>
          </cell>
          <cell r="S33">
            <v>8.2041276717685676</v>
          </cell>
          <cell r="T33">
            <v>9.2627760685273088</v>
          </cell>
          <cell r="U33">
            <v>8.6458369770439347</v>
          </cell>
          <cell r="V33">
            <v>8.8567286456715255</v>
          </cell>
          <cell r="W33">
            <v>9.1503959540788422</v>
          </cell>
          <cell r="X33">
            <v>8.9550049182362361</v>
          </cell>
        </row>
        <row r="34">
          <cell r="O34" t="str">
            <v>Historical</v>
          </cell>
          <cell r="Q34" t="str">
            <v xml:space="preserve">Standard </v>
          </cell>
          <cell r="Y34" t="str">
            <v>For debt</v>
          </cell>
          <cell r="AA34" t="str">
            <v>Projected</v>
          </cell>
        </row>
        <row r="35">
          <cell r="B35" t="str">
            <v>Key Macroeconomic Assumptions</v>
          </cell>
          <cell r="O35" t="str">
            <v>Average</v>
          </cell>
          <cell r="Q35" t="str">
            <v>Deviation</v>
          </cell>
          <cell r="Y35" t="str">
            <v>stabilization</v>
          </cell>
          <cell r="AA35" t="str">
            <v>Average</v>
          </cell>
        </row>
        <row r="37">
          <cell r="A37" t="str">
            <v>hide</v>
          </cell>
          <cell r="B37" t="str">
            <v xml:space="preserve">Nominal GDP (US dollars)  </v>
          </cell>
          <cell r="C37">
            <v>363.60927898113795</v>
          </cell>
          <cell r="D37">
            <v>403.24299859810606</v>
          </cell>
          <cell r="E37">
            <v>420.77346169385294</v>
          </cell>
          <cell r="F37">
            <v>286.18426069245726</v>
          </cell>
          <cell r="G37">
            <v>332.33693470354149</v>
          </cell>
          <cell r="H37">
            <v>400.87037579116048</v>
          </cell>
          <cell r="I37">
            <v>420.86924065393282</v>
          </cell>
          <cell r="J37">
            <v>481.0870702867436</v>
          </cell>
          <cell r="K37">
            <v>581.39676845006704</v>
          </cell>
          <cell r="L37">
            <v>624.10119616850341</v>
          </cell>
          <cell r="M37">
            <v>641.52892537815171</v>
          </cell>
          <cell r="S37">
            <v>613.36408541491573</v>
          </cell>
          <cell r="T37">
            <v>643.57728909859304</v>
          </cell>
          <cell r="U37">
            <v>680.78841861171827</v>
          </cell>
          <cell r="V37">
            <v>718.40902874095218</v>
          </cell>
          <cell r="W37">
            <v>758.79434339274542</v>
          </cell>
          <cell r="X37">
            <v>801.95552222545518</v>
          </cell>
          <cell r="Y37">
            <v>847.57176332167592</v>
          </cell>
        </row>
        <row r="38">
          <cell r="B38" t="str">
            <v>Real GDP growth (in percent)</v>
          </cell>
          <cell r="D38">
            <v>1.9505059066729169</v>
          </cell>
          <cell r="E38">
            <v>4.4153258154336239</v>
          </cell>
          <cell r="F38">
            <v>-6.1669941277728739</v>
          </cell>
          <cell r="G38">
            <v>5.1533150618820356</v>
          </cell>
          <cell r="H38">
            <v>6.7719724015153027</v>
          </cell>
          <cell r="I38">
            <v>5.0303764143624807</v>
          </cell>
          <cell r="J38">
            <v>3.5931136761357951</v>
          </cell>
          <cell r="K38">
            <v>6.5681079959744038</v>
          </cell>
          <cell r="L38">
            <v>-0.3131742322188158</v>
          </cell>
          <cell r="M38">
            <v>0.90365233880111973</v>
          </cell>
          <cell r="O38">
            <v>2.7906201250785987</v>
          </cell>
          <cell r="Q38">
            <v>3.917792922964717</v>
          </cell>
          <cell r="S38">
            <v>2.2790531025159932</v>
          </cell>
          <cell r="T38">
            <v>3.700000000000192</v>
          </cell>
          <cell r="U38">
            <v>4.2500000000001759</v>
          </cell>
          <cell r="V38">
            <v>4.0000000000000924</v>
          </cell>
          <cell r="W38">
            <v>3.9999999999995373</v>
          </cell>
          <cell r="X38">
            <v>4.000000000000381</v>
          </cell>
          <cell r="Y38">
            <v>4.000000000000381</v>
          </cell>
          <cell r="AA38">
            <v>3.7048421837527283</v>
          </cell>
        </row>
        <row r="39">
          <cell r="B39" t="str">
            <v>Exchange rate appreciation (US dollar value of local currency, change in percent)</v>
          </cell>
          <cell r="D39">
            <v>-0.65271003326620169</v>
          </cell>
          <cell r="E39">
            <v>-7.6999807414066641</v>
          </cell>
          <cell r="F39">
            <v>-47.419967518347114</v>
          </cell>
          <cell r="G39">
            <v>-15.533158686000048</v>
          </cell>
          <cell r="H39">
            <v>-4.0287724357118133</v>
          </cell>
          <cell r="I39">
            <v>-13.323615612449036</v>
          </cell>
          <cell r="J39">
            <v>-4.44405123842464</v>
          </cell>
          <cell r="K39">
            <v>1.1101044534612026</v>
          </cell>
          <cell r="L39">
            <v>1.2197784760976882</v>
          </cell>
          <cell r="M39">
            <v>-3.2759417558727022</v>
          </cell>
          <cell r="O39">
            <v>-9.4048315091919328</v>
          </cell>
          <cell r="Q39">
            <v>14.499390149632067</v>
          </cell>
          <cell r="S39">
            <v>-10.074391091011181</v>
          </cell>
          <cell r="T39">
            <v>-1.6949152542372503</v>
          </cell>
          <cell r="U39">
            <v>-1.4563106796113501</v>
          </cell>
          <cell r="V39">
            <v>-1.4563106796115832</v>
          </cell>
          <cell r="W39">
            <v>-1.4563106796123826</v>
          </cell>
          <cell r="X39">
            <v>-1.456310679611128</v>
          </cell>
          <cell r="Y39">
            <v>-1.456310679611128</v>
          </cell>
          <cell r="AA39">
            <v>-2.9324248439491463</v>
          </cell>
        </row>
        <row r="40">
          <cell r="A40" t="str">
            <v>hide</v>
          </cell>
          <cell r="B40" t="str">
            <v>GDP deflator (change in domestic currency)</v>
          </cell>
          <cell r="D40">
            <v>9.4930284775049287</v>
          </cell>
          <cell r="E40">
            <v>8.27182712642065</v>
          </cell>
          <cell r="F40">
            <v>37.854492984192412</v>
          </cell>
          <cell r="G40">
            <v>30.744564293556454</v>
          </cell>
          <cell r="H40">
            <v>17.713707368008347</v>
          </cell>
          <cell r="I40">
            <v>15.326075747008261</v>
          </cell>
          <cell r="J40">
            <v>15.474976599303968</v>
          </cell>
          <cell r="K40">
            <v>12.157188511137251</v>
          </cell>
          <cell r="L40">
            <v>6.3847191839087492</v>
          </cell>
          <cell r="M40">
            <v>5.3221779984464312</v>
          </cell>
          <cell r="O40">
            <v>15.874275828948743</v>
          </cell>
          <cell r="Q40">
            <v>10.655367103070978</v>
          </cell>
          <cell r="S40">
            <v>3.9518001174397632</v>
          </cell>
          <cell r="T40">
            <v>2.9266004659106448</v>
          </cell>
          <cell r="U40">
            <v>2.9690172433361584</v>
          </cell>
          <cell r="V40">
            <v>2.9668592564369822</v>
          </cell>
          <cell r="W40">
            <v>3.0600018844765264</v>
          </cell>
          <cell r="X40">
            <v>3.1250188024094294</v>
          </cell>
          <cell r="Y40">
            <v>3.1250188024094294</v>
          </cell>
          <cell r="AA40">
            <v>3.1665496283349177</v>
          </cell>
        </row>
        <row r="41">
          <cell r="B41" t="str">
            <v>GDP deflator in US dollars (change in percent)</v>
          </cell>
          <cell r="D41">
            <v>8.7783564949052373</v>
          </cell>
          <cell r="E41">
            <v>-6.5082710682862199E-2</v>
          </cell>
          <cell r="F41">
            <v>-27.516062811493736</v>
          </cell>
          <cell r="G41">
            <v>10.43580364851897</v>
          </cell>
          <cell r="H41">
            <v>12.971289972511556</v>
          </cell>
          <cell r="I41">
            <v>-3.9527286444929199E-2</v>
          </cell>
          <cell r="J41">
            <v>10.343209471672044</v>
          </cell>
          <cell r="K41">
            <v>13.402250455676267</v>
          </cell>
          <cell r="L41">
            <v>7.6823770903710287</v>
          </cell>
          <cell r="M41">
            <v>1.8718847912007508</v>
          </cell>
          <cell r="O41">
            <v>3.7864499116234329</v>
          </cell>
          <cell r="Q41">
            <v>12.097348448933181</v>
          </cell>
          <cell r="S41">
            <v>-6.5207107725373419</v>
          </cell>
          <cell r="T41">
            <v>1.1820818139461009</v>
          </cell>
          <cell r="U41">
            <v>1.4694684485305975</v>
          </cell>
          <cell r="V41">
            <v>1.4673418886248735</v>
          </cell>
          <cell r="W41">
            <v>1.5591280706241717</v>
          </cell>
          <cell r="X41">
            <v>1.6231981402389462</v>
          </cell>
          <cell r="Y41">
            <v>1.6231981402389462</v>
          </cell>
          <cell r="AA41">
            <v>0.13008459823789131</v>
          </cell>
        </row>
        <row r="42">
          <cell r="B42" t="str">
            <v>Nominal external interest rate (in percent)</v>
          </cell>
          <cell r="D42">
            <v>9.5951383846393998</v>
          </cell>
          <cell r="E42">
            <v>8.9644165616936533</v>
          </cell>
          <cell r="F42">
            <v>9.546489740191948</v>
          </cell>
          <cell r="G42">
            <v>7.9171658343474149</v>
          </cell>
          <cell r="H42">
            <v>7.536122927038261</v>
          </cell>
          <cell r="I42">
            <v>8.0936428272771259</v>
          </cell>
          <cell r="J42">
            <v>7.8097599650656289</v>
          </cell>
          <cell r="K42">
            <v>7.6193814173031509</v>
          </cell>
          <cell r="L42">
            <v>7.7270009436117055</v>
          </cell>
          <cell r="M42">
            <v>6.3257340191824616</v>
          </cell>
          <cell r="O42">
            <v>8.1134852620350735</v>
          </cell>
          <cell r="Q42">
            <v>1.0014975726804585</v>
          </cell>
          <cell r="S42">
            <v>6.9068121930198778</v>
          </cell>
          <cell r="T42">
            <v>8.0662745796357846</v>
          </cell>
          <cell r="U42">
            <v>8.8471781763505177</v>
          </cell>
          <cell r="V42">
            <v>8.9251551939158773</v>
          </cell>
          <cell r="W42">
            <v>8.754827316844974</v>
          </cell>
          <cell r="X42">
            <v>8.5327118687672705</v>
          </cell>
          <cell r="Y42">
            <v>8.5327118687672705</v>
          </cell>
          <cell r="AA42">
            <v>8.3388265547557179</v>
          </cell>
        </row>
        <row r="43">
          <cell r="B43" t="str">
            <v>Growth of exports (US dollar terms, in percent)</v>
          </cell>
          <cell r="D43">
            <v>-5.974886646351429</v>
          </cell>
          <cell r="E43">
            <v>13.051473952294579</v>
          </cell>
          <cell r="F43">
            <v>24.272484164404062</v>
          </cell>
          <cell r="G43">
            <v>21.01627199053091</v>
          </cell>
          <cell r="H43">
            <v>11.924596110196983</v>
          </cell>
          <cell r="I43">
            <v>1.2377534263417589</v>
          </cell>
          <cell r="J43">
            <v>13.014696159634841</v>
          </cell>
          <cell r="K43">
            <v>21.279337608135982</v>
          </cell>
          <cell r="L43">
            <v>-4.1817899325133574</v>
          </cell>
          <cell r="M43">
            <v>0.49463171837988984</v>
          </cell>
          <cell r="O43">
            <v>9.6134568551054222</v>
          </cell>
          <cell r="Q43">
            <v>11.037030952845093</v>
          </cell>
          <cell r="S43">
            <v>6.3042987832864661</v>
          </cell>
          <cell r="T43">
            <v>4.1341121378989154</v>
          </cell>
          <cell r="U43">
            <v>7.7209932499892719</v>
          </cell>
          <cell r="V43">
            <v>8.5204138648357741</v>
          </cell>
          <cell r="W43">
            <v>8.4204410618754721</v>
          </cell>
          <cell r="X43">
            <v>8.9684788132994075</v>
          </cell>
          <cell r="AA43">
            <v>7.3447896518642173</v>
          </cell>
        </row>
        <row r="44">
          <cell r="B44" t="str">
            <v>Growth of imports  (US dollar terms, in percent)</v>
          </cell>
          <cell r="D44">
            <v>-16.186702425684775</v>
          </cell>
          <cell r="E44">
            <v>17.655370592634668</v>
          </cell>
          <cell r="F44">
            <v>-22.311086400667534</v>
          </cell>
          <cell r="G44">
            <v>25.182903457299165</v>
          </cell>
          <cell r="H44">
            <v>23.239793326981161</v>
          </cell>
          <cell r="I44">
            <v>11.689572728856778</v>
          </cell>
          <cell r="J44">
            <v>10.301803410041877</v>
          </cell>
          <cell r="K44">
            <v>22.586493830100252</v>
          </cell>
          <cell r="L44">
            <v>-1.3735196335638356</v>
          </cell>
          <cell r="M44">
            <v>-0.70285626144138691</v>
          </cell>
          <cell r="O44">
            <v>7.0081772624556375</v>
          </cell>
          <cell r="Q44">
            <v>16.699736153228454</v>
          </cell>
          <cell r="S44">
            <v>4.6246820929563226</v>
          </cell>
          <cell r="T44">
            <v>8.8785906895234135</v>
          </cell>
          <cell r="U44">
            <v>8.6016865550341706</v>
          </cell>
          <cell r="V44">
            <v>8.4824337217028969</v>
          </cell>
          <cell r="W44">
            <v>8.4939431563792347</v>
          </cell>
          <cell r="X44">
            <v>8.4801178771137131</v>
          </cell>
          <cell r="AA44">
            <v>7.9269090154516251</v>
          </cell>
        </row>
        <row r="45">
          <cell r="B45" t="str">
            <v xml:space="preserve">Current account balance, excluding interest payments </v>
          </cell>
          <cell r="D45">
            <v>-3.0911403405228386</v>
          </cell>
          <cell r="E45">
            <v>-4.2433900009100416</v>
          </cell>
          <cell r="F45">
            <v>4.1925967455261368</v>
          </cell>
          <cell r="G45">
            <v>3.319142366718844</v>
          </cell>
          <cell r="H45">
            <v>1.244114132943114</v>
          </cell>
          <cell r="I45">
            <v>-0.8531017839225522</v>
          </cell>
          <cell r="J45">
            <v>-0.21794015361399607</v>
          </cell>
          <cell r="K45">
            <v>-0.78657133100194698</v>
          </cell>
          <cell r="L45">
            <v>-0.82781349110010505</v>
          </cell>
          <cell r="M45">
            <v>-0.56915382870300568</v>
          </cell>
          <cell r="O45">
            <v>-0.18332576845863913</v>
          </cell>
          <cell r="Q45">
            <v>2.5770569714646832</v>
          </cell>
          <cell r="S45">
            <v>-0.26758260073971502</v>
          </cell>
          <cell r="T45">
            <v>-0.87109282685465672</v>
          </cell>
          <cell r="U45">
            <v>-0.78304582404535927</v>
          </cell>
          <cell r="V45">
            <v>-0.78826652733512448</v>
          </cell>
          <cell r="W45">
            <v>-0.86394676288675132</v>
          </cell>
          <cell r="X45">
            <v>-0.81438624000576743</v>
          </cell>
          <cell r="AA45">
            <v>-0.73138679697789577</v>
          </cell>
        </row>
        <row r="46">
          <cell r="B46" t="str">
            <v xml:space="preserve">Net non-debt creating capital inflows </v>
          </cell>
          <cell r="D46">
            <v>3.7587261409853001</v>
          </cell>
          <cell r="E46">
            <v>2.8810277034106733</v>
          </cell>
          <cell r="F46">
            <v>3.1201576139771774</v>
          </cell>
          <cell r="G46">
            <v>3.2857756269976317</v>
          </cell>
          <cell r="H46">
            <v>3.612389658732003</v>
          </cell>
          <cell r="I46">
            <v>1.7478112652211142</v>
          </cell>
          <cell r="J46">
            <v>2.2370170941375536</v>
          </cell>
          <cell r="K46">
            <v>1.8175004527825667</v>
          </cell>
          <cell r="L46">
            <v>3.2475449867511399</v>
          </cell>
          <cell r="M46">
            <v>1.4628376604759876</v>
          </cell>
          <cell r="O46">
            <v>2.7170788203471146</v>
          </cell>
          <cell r="Q46">
            <v>0.83220415367493195</v>
          </cell>
          <cell r="S46">
            <v>1.4794794838447756</v>
          </cell>
          <cell r="T46">
            <v>1.5791153331554699</v>
          </cell>
          <cell r="U46">
            <v>1.6177970590720876</v>
          </cell>
          <cell r="V46">
            <v>1.6160687581681108</v>
          </cell>
          <cell r="W46">
            <v>1.6140124019239743</v>
          </cell>
          <cell r="X46">
            <v>1.6117344648541607</v>
          </cell>
          <cell r="AA46">
            <v>1.58636791683643</v>
          </cell>
        </row>
        <row r="48">
          <cell r="AA48" t="str">
            <v>Debt-stabilizing</v>
          </cell>
        </row>
        <row r="49">
          <cell r="S49" t="str">
            <v xml:space="preserve">II. Stress Tests for External Debt Ratio </v>
          </cell>
          <cell r="AA49" t="str">
            <v xml:space="preserve">non-interest </v>
          </cell>
        </row>
        <row r="50">
          <cell r="B50" t="str">
            <v>A. Alternative Scenarios</v>
          </cell>
          <cell r="AA50" t="str">
            <v>current account 6/</v>
          </cell>
        </row>
        <row r="52">
          <cell r="B52" t="str">
            <v>A1. Key variables are at their historical averages in 2005-09 4/</v>
          </cell>
          <cell r="S52">
            <v>29.253363303090886</v>
          </cell>
          <cell r="T52">
            <v>26.829099954567639</v>
          </cell>
          <cell r="U52">
            <v>24.468484589107014</v>
          </cell>
          <cell r="V52">
            <v>22.105964728381007</v>
          </cell>
          <cell r="W52">
            <v>19.616618533535686</v>
          </cell>
          <cell r="X52">
            <v>16.142364382922707</v>
          </cell>
          <cell r="AA52">
            <v>-2.5250792361965031</v>
          </cell>
        </row>
        <row r="53">
          <cell r="B53" t="str">
            <v>A2. Country-specific shock in 2005, with reduction in GDP growth (relative to baseline) of one standard deviation 5/</v>
          </cell>
          <cell r="S53">
            <v>29.253363303090886</v>
          </cell>
          <cell r="T53">
            <v>29.133352418114235</v>
          </cell>
          <cell r="U53">
            <v>28.948315023972814</v>
          </cell>
          <cell r="V53">
            <v>28.884108648373026</v>
          </cell>
          <cell r="W53">
            <v>28.717607837977237</v>
          </cell>
          <cell r="X53">
            <v>27.408414314203611</v>
          </cell>
          <cell r="AA53">
            <v>-0.91617544321247113</v>
          </cell>
        </row>
        <row r="54">
          <cell r="B54" t="str">
            <v>A3. Selected variables are consistent with market forecast in 2005-09</v>
          </cell>
          <cell r="S54">
            <v>29.253363303090886</v>
          </cell>
          <cell r="T54">
            <v>29.133352418114235</v>
          </cell>
          <cell r="U54">
            <v>28.948315023972814</v>
          </cell>
          <cell r="V54">
            <v>28.884108648373026</v>
          </cell>
          <cell r="W54">
            <v>28.717607837977237</v>
          </cell>
          <cell r="X54">
            <v>27.408414314203611</v>
          </cell>
          <cell r="AA54">
            <v>-0.91617544321247113</v>
          </cell>
        </row>
        <row r="56">
          <cell r="B56" t="str">
            <v>B. Bound Tests</v>
          </cell>
          <cell r="S56">
            <v>38.362436203717643</v>
          </cell>
          <cell r="T56">
            <v>38.527900116837472</v>
          </cell>
          <cell r="U56">
            <v>38.387419038301594</v>
          </cell>
          <cell r="V56">
            <v>37.16681898699688</v>
          </cell>
          <cell r="W56">
            <v>36.032126332955464</v>
          </cell>
          <cell r="X56">
            <v>35.114974340195531</v>
          </cell>
          <cell r="AA56">
            <v>-1.6813520341400905</v>
          </cell>
        </row>
        <row r="57">
          <cell r="B57" t="str">
            <v>B2. Real GDP growth is at baseline minus one-half standard deviations</v>
          </cell>
          <cell r="S57">
            <v>38.362436203717643</v>
          </cell>
          <cell r="T57">
            <v>38.883882918112946</v>
          </cell>
          <cell r="U57">
            <v>39.092278481420763</v>
          </cell>
          <cell r="V57">
            <v>38.185953657929879</v>
          </cell>
          <cell r="W57">
            <v>37.340634172405345</v>
          </cell>
          <cell r="X57">
            <v>36.698769476919189</v>
          </cell>
          <cell r="AA57">
            <v>-1.4406636974909182</v>
          </cell>
        </row>
        <row r="58">
          <cell r="B58" t="str">
            <v>B1. Nominal interest rate is at historical average plus two standard deviations in 2005 and 2006</v>
          </cell>
          <cell r="S58">
            <v>29.253363303090886</v>
          </cell>
          <cell r="T58">
            <v>29.704002647906499</v>
          </cell>
          <cell r="U58">
            <v>29.890545158038439</v>
          </cell>
          <cell r="V58">
            <v>29.855246405014988</v>
          </cell>
          <cell r="W58">
            <v>29.71606277094461</v>
          </cell>
          <cell r="X58">
            <v>28.432207609630289</v>
          </cell>
          <cell r="AA58">
            <v>-0.8901940546225714</v>
          </cell>
        </row>
        <row r="59">
          <cell r="B59" t="str">
            <v>B2. Real GDP growth is at historical average minus two standard deviations in 2005 and 2006</v>
          </cell>
          <cell r="S59">
            <v>29.253363303090886</v>
          </cell>
          <cell r="T59">
            <v>31.736189573570137</v>
          </cell>
          <cell r="U59">
            <v>34.462679576988535</v>
          </cell>
          <cell r="V59">
            <v>34.221274766587449</v>
          </cell>
          <cell r="W59">
            <v>33.838162074880437</v>
          </cell>
          <cell r="X59">
            <v>32.091298341321917</v>
          </cell>
          <cell r="AA59">
            <v>-1.118068802688537</v>
          </cell>
        </row>
        <row r="60">
          <cell r="B60" t="str">
            <v>B3. Change in US dollar GDP deflator is at historical average minus two standard deviations in 2005 and 2006</v>
          </cell>
          <cell r="S60">
            <v>29.253363303090886</v>
          </cell>
          <cell r="T60">
            <v>36.013663384280235</v>
          </cell>
          <cell r="U60">
            <v>44.082226176980647</v>
          </cell>
          <cell r="V60">
            <v>43.401931843078515</v>
          </cell>
          <cell r="W60">
            <v>42.499895372162698</v>
          </cell>
          <cell r="X60">
            <v>39.769998793420612</v>
          </cell>
          <cell r="AA60">
            <v>-1.6028733639031496</v>
          </cell>
        </row>
        <row r="61">
          <cell r="B61" t="str">
            <v xml:space="preserve">B4. Non-interest current account is at historical average minus two standard deviations in 2005 and 2006 </v>
          </cell>
          <cell r="S61">
            <v>29.253363303090886</v>
          </cell>
          <cell r="T61">
            <v>33.599699302647579</v>
          </cell>
          <cell r="U61">
            <v>38.091750531320457</v>
          </cell>
          <cell r="V61">
            <v>38.308064777107489</v>
          </cell>
          <cell r="W61">
            <v>38.406650839805536</v>
          </cell>
          <cell r="X61">
            <v>37.343341707362917</v>
          </cell>
          <cell r="AA61">
            <v>-0.66405110291139724</v>
          </cell>
        </row>
        <row r="62">
          <cell r="B62" t="str">
            <v>B5. Combination of 2-5 using one standard deviation shocks</v>
          </cell>
          <cell r="S62">
            <v>29.253363303090886</v>
          </cell>
          <cell r="T62">
            <v>35.809282808825124</v>
          </cell>
          <cell r="U62">
            <v>43.409809955313449</v>
          </cell>
          <cell r="V62">
            <v>43.455457560019831</v>
          </cell>
          <cell r="W62">
            <v>43.35567115596416</v>
          </cell>
          <cell r="X62">
            <v>41.703582643317446</v>
          </cell>
          <cell r="AA62">
            <v>-1.1183612642318437</v>
          </cell>
        </row>
        <row r="63">
          <cell r="B63" t="str">
            <v>B6. One time 30 percent nominal depreciation in 2005</v>
          </cell>
          <cell r="S63">
            <v>29.253363303090886</v>
          </cell>
          <cell r="T63">
            <v>39.3894773083166</v>
          </cell>
          <cell r="U63">
            <v>38.771116463025848</v>
          </cell>
          <cell r="V63">
            <v>38.304444566770002</v>
          </cell>
          <cell r="W63">
            <v>37.657724686058124</v>
          </cell>
          <cell r="X63">
            <v>35.422032844214542</v>
          </cell>
          <cell r="AA63">
            <v>-1.3645275524051657</v>
          </cell>
        </row>
        <row r="64">
          <cell r="B64" t="str">
            <v>g = real GDP growth rate, e = nominal appreciation (increase in dollar value of domestic currency), and a = share of domestic-currency denominated debt in total external debt.</v>
          </cell>
        </row>
        <row r="65">
          <cell r="B65" t="str">
            <v xml:space="preserve">2/ The contribution from price and exchange rate changes is defined as [-r(1+g) + ea(1+r)]/(1+g+r+gr) times previous period debt stock. r increases with an appreciating domestic currency (e &gt; 0) </v>
          </cell>
        </row>
        <row r="66">
          <cell r="B66" t="str">
            <v xml:space="preserve">1/ Derived as [r - g - r(1+g) + ea(1+r)]/(1+g+r+gr) times previous period debt stock, with r = nominal effective interest rate on external debt; r = change in domestic GDP deflator in US dollar terms, </v>
          </cell>
        </row>
        <row r="67">
          <cell r="B67" t="str">
            <v>g = real GDP growth rate, e = nominal appreciation (increase in dollar value of domestic currency), and a = share of domestic-currency denominated debt in total external debt.</v>
          </cell>
        </row>
        <row r="68">
          <cell r="B68" t="str">
            <v xml:space="preserve">2/ The contribution from price and exchange rate changes is defined as [-r(1+g) + ea(1+r)]/(1+g+r+gr) times previous period debt stock. r increases with an appreciating domestic currency (e &gt; 0) </v>
          </cell>
        </row>
        <row r="69">
          <cell r="B69" t="str">
            <v xml:space="preserve">and rising inflation (based on GDP deflator). </v>
          </cell>
        </row>
        <row r="70">
          <cell r="B70" t="str">
            <v xml:space="preserve">3/ Defined as current account deficit, plus amortization on medium- and long-term debt, plus short-term debt at end of previous period. </v>
          </cell>
        </row>
        <row r="71">
          <cell r="B71" t="str">
            <v>4/ The key variables include real GDP growth; nominal interest rate; dollar deflator growth; and both non-interest current account and non-debt inflows in percent of GDP.</v>
          </cell>
        </row>
        <row r="72">
          <cell r="B72" t="str">
            <v xml:space="preserve">5/ The implied change in other key variables under this scenario is discussed in the text. </v>
          </cell>
        </row>
        <row r="73">
          <cell r="B73" t="str">
            <v xml:space="preserve">6/ Long-run, constant balance that stabilizes the debt ratio assuming that key variables (real GDP growth, nominal interest rate, dollar deflator growth, and both non-interest current account and non-debt inflows in percent of GDP) remain </v>
          </cell>
        </row>
      </sheetData>
      <sheetData sheetId="3">
        <row r="3">
          <cell r="B3" t="str">
            <v>External Debt Sustainability Framework, 2000-2010</v>
          </cell>
        </row>
      </sheetData>
      <sheetData sheetId="4" refreshError="1">
        <row r="2">
          <cell r="B2" t="str">
            <v xml:space="preserve">Table --. Country: External Sustainability Framework--Gross External Financing Need, 1999-2009 </v>
          </cell>
        </row>
        <row r="7">
          <cell r="F7" t="str">
            <v xml:space="preserve">Actual </v>
          </cell>
          <cell r="O7" t="str">
            <v>Projections</v>
          </cell>
        </row>
        <row r="8">
          <cell r="C8">
            <v>1993</v>
          </cell>
          <cell r="D8">
            <v>1994</v>
          </cell>
          <cell r="E8">
            <v>1995</v>
          </cell>
          <cell r="F8">
            <v>1996</v>
          </cell>
          <cell r="G8">
            <v>1997</v>
          </cell>
          <cell r="H8">
            <v>1998</v>
          </cell>
          <cell r="I8">
            <v>1999</v>
          </cell>
          <cell r="J8">
            <v>2000</v>
          </cell>
          <cell r="K8">
            <v>2001</v>
          </cell>
          <cell r="L8">
            <v>2002</v>
          </cell>
          <cell r="M8">
            <v>2003</v>
          </cell>
          <cell r="O8">
            <v>2004</v>
          </cell>
          <cell r="P8">
            <v>2005</v>
          </cell>
          <cell r="Q8">
            <v>2006</v>
          </cell>
          <cell r="R8">
            <v>2007</v>
          </cell>
          <cell r="S8">
            <v>2008</v>
          </cell>
          <cell r="T8">
            <v>2009</v>
          </cell>
        </row>
        <row r="10">
          <cell r="C10" t="str">
            <v>I. Baseline Projections</v>
          </cell>
        </row>
        <row r="12">
          <cell r="B12" t="str">
            <v>Gross external financing need in billions of U.S. dollars 1/</v>
          </cell>
          <cell r="D12">
            <v>49.809402258051044</v>
          </cell>
          <cell r="E12">
            <v>56.037830081692292</v>
          </cell>
          <cell r="F12">
            <v>36.7023598165907</v>
          </cell>
          <cell r="G12">
            <v>56.411010005177815</v>
          </cell>
          <cell r="H12">
            <v>66.614535826162111</v>
          </cell>
          <cell r="I12">
            <v>61.194110095710101</v>
          </cell>
          <cell r="J12">
            <v>59.862534310445099</v>
          </cell>
          <cell r="K12">
            <v>70.750282676462206</v>
          </cell>
          <cell r="L12">
            <v>68.878287470992504</v>
          </cell>
          <cell r="M12">
            <v>51.2728470236246</v>
          </cell>
          <cell r="O12">
            <v>50.321172660215296</v>
          </cell>
          <cell r="P12">
            <v>59.613123117101296</v>
          </cell>
          <cell r="Q12">
            <v>58.859856831764588</v>
          </cell>
          <cell r="R12">
            <v>63.627538241590493</v>
          </cell>
          <cell r="S12">
            <v>69.432686897588894</v>
          </cell>
          <cell r="T12">
            <v>71.815156457356608</v>
          </cell>
        </row>
        <row r="13">
          <cell r="B13" t="str">
            <v>in percent of GDP</v>
          </cell>
          <cell r="D13">
            <v>12.352205104915861</v>
          </cell>
          <cell r="E13">
            <v>13.317814734823841</v>
          </cell>
          <cell r="F13">
            <v>12.824730377479504</v>
          </cell>
          <cell r="G13">
            <v>16.974041737340691</v>
          </cell>
          <cell r="H13">
            <v>16.617475335934021</v>
          </cell>
          <cell r="I13">
            <v>14.53993406613149</v>
          </cell>
          <cell r="J13">
            <v>12.44318087259445</v>
          </cell>
          <cell r="K13">
            <v>12.169018906842885</v>
          </cell>
          <cell r="L13">
            <v>11.036397285224206</v>
          </cell>
          <cell r="M13">
            <v>7.9922892008963773</v>
          </cell>
          <cell r="O13">
            <v>8.2041276717685676</v>
          </cell>
          <cell r="P13">
            <v>9.2627760685273088</v>
          </cell>
          <cell r="Q13">
            <v>8.6458369770439347</v>
          </cell>
          <cell r="R13">
            <v>8.8567286456715255</v>
          </cell>
          <cell r="S13">
            <v>9.1503959540788422</v>
          </cell>
          <cell r="T13">
            <v>8.9550049182362361</v>
          </cell>
        </row>
        <row r="15">
          <cell r="C15" t="str">
            <v>II. Stress Tests</v>
          </cell>
        </row>
        <row r="16">
          <cell r="B16" t="str">
            <v>Gross external financing need in billions of U.S. dollars 2/</v>
          </cell>
        </row>
        <row r="18">
          <cell r="B18" t="str">
            <v>A. Alternative Scenarios</v>
          </cell>
        </row>
        <row r="20">
          <cell r="B20" t="str">
            <v>A1. Key variables are at their historical averages in 2005-09 3/</v>
          </cell>
          <cell r="O20">
            <v>50.321172660215296</v>
          </cell>
          <cell r="P20">
            <v>53.614978975812178</v>
          </cell>
          <cell r="Q20">
            <v>48.519076320631683</v>
          </cell>
          <cell r="R20">
            <v>48.349226534054132</v>
          </cell>
          <cell r="S20">
            <v>48.022174333995778</v>
          </cell>
          <cell r="T20">
            <v>44.812138524650564</v>
          </cell>
        </row>
        <row r="21">
          <cell r="B21" t="str">
            <v>A2. Country-specific shock in 2005, with reduction in GDP growth (relative to baseline) of one standard deviation 4/</v>
          </cell>
          <cell r="O21">
            <v>50.321172660215296</v>
          </cell>
          <cell r="P21">
            <v>59.613123117101296</v>
          </cell>
          <cell r="Q21">
            <v>58.859856831764588</v>
          </cell>
          <cell r="R21">
            <v>63.627538241590493</v>
          </cell>
          <cell r="S21">
            <v>69.432686897588894</v>
          </cell>
          <cell r="T21">
            <v>71.815156457356608</v>
          </cell>
        </row>
        <row r="22">
          <cell r="B22" t="str">
            <v>A3. Selected variables are consistent with market forecast in 2005-09</v>
          </cell>
          <cell r="O22">
            <v>50.321172660215296</v>
          </cell>
          <cell r="P22">
            <v>59.613123117101296</v>
          </cell>
          <cell r="Q22">
            <v>58.859856831764596</v>
          </cell>
          <cell r="R22">
            <v>63.627538241590493</v>
          </cell>
          <cell r="S22">
            <v>69.432686897588894</v>
          </cell>
          <cell r="T22">
            <v>71.815156457356608</v>
          </cell>
        </row>
        <row r="24">
          <cell r="B24" t="str">
            <v>B. Bound Tests</v>
          </cell>
        </row>
        <row r="26">
          <cell r="B26" t="str">
            <v>B1. Nominal interest rate is at historical average plus two standard deviations in 2005 and 2006</v>
          </cell>
          <cell r="O26">
            <v>50.321172660215296</v>
          </cell>
          <cell r="P26">
            <v>63.807471476911402</v>
          </cell>
          <cell r="Q26">
            <v>62.631525868192668</v>
          </cell>
          <cell r="R26">
            <v>65.541551916763524</v>
          </cell>
          <cell r="S26">
            <v>71.579935642334249</v>
          </cell>
          <cell r="T26">
            <v>74.162484465421301</v>
          </cell>
        </row>
        <row r="27">
          <cell r="B27" t="str">
            <v>B2. Real GDP growth is at historical average minus two standard deviations in 2005 and 2006</v>
          </cell>
          <cell r="O27">
            <v>50.321172660215296</v>
          </cell>
          <cell r="P27">
            <v>59.073977492886215</v>
          </cell>
          <cell r="Q27">
            <v>57.735389559157248</v>
          </cell>
          <cell r="R27">
            <v>62.154922848749564</v>
          </cell>
          <cell r="S27">
            <v>67.442559681399828</v>
          </cell>
          <cell r="T27">
            <v>69.418177881679171</v>
          </cell>
        </row>
        <row r="28">
          <cell r="B28" t="str">
            <v>B3. Change in US dollar GDP deflator is at historical average minus two standard deviations in 2005 and 2006</v>
          </cell>
          <cell r="O28">
            <v>50.321172660215296</v>
          </cell>
          <cell r="P28">
            <v>57.690048490344658</v>
          </cell>
          <cell r="Q28">
            <v>54.589534705932031</v>
          </cell>
          <cell r="R28">
            <v>57.639904274965708</v>
          </cell>
          <cell r="S28">
            <v>61.935327759582286</v>
          </cell>
          <cell r="T28">
            <v>63.10828202814843</v>
          </cell>
        </row>
        <row r="29">
          <cell r="B29" t="str">
            <v xml:space="preserve">B4. Non-interest current account is at historical average minus two standard deviations in 2005 and 2006 </v>
          </cell>
          <cell r="O29">
            <v>50.321172660215296</v>
          </cell>
          <cell r="P29">
            <v>92.393560373466798</v>
          </cell>
          <cell r="Q29">
            <v>101.79251990416891</v>
          </cell>
          <cell r="R29">
            <v>82.201196593624346</v>
          </cell>
          <cell r="S29">
            <v>90.26966685183514</v>
          </cell>
          <cell r="T29">
            <v>94.59371286344529</v>
          </cell>
        </row>
        <row r="30">
          <cell r="B30" t="str">
            <v>B5. Combination of 2-5 using one standard deviation shocks</v>
          </cell>
          <cell r="O30">
            <v>50.321172660215296</v>
          </cell>
          <cell r="P30">
            <v>72.869531035305542</v>
          </cell>
          <cell r="Q30">
            <v>72.401973973458126</v>
          </cell>
          <cell r="R30">
            <v>70.116659522935862</v>
          </cell>
          <cell r="S30">
            <v>76.712549997109079</v>
          </cell>
          <cell r="T30">
            <v>79.77335253976112</v>
          </cell>
        </row>
        <row r="31">
          <cell r="B31" t="str">
            <v>B6. One time 30 percent nominal depreciation in 2005</v>
          </cell>
          <cell r="O31">
            <v>50.321172660215296</v>
          </cell>
          <cell r="P31">
            <v>57.018173262687512</v>
          </cell>
          <cell r="Q31">
            <v>55.123478143086658</v>
          </cell>
          <cell r="R31">
            <v>59.073526614583841</v>
          </cell>
          <cell r="S31">
            <v>63.737256369404172</v>
          </cell>
          <cell r="T31">
            <v>65.20491667427163</v>
          </cell>
        </row>
        <row r="32">
          <cell r="B32" t="str">
            <v>Gross external financing need in percent of GDP 2/</v>
          </cell>
        </row>
        <row r="33">
          <cell r="B33" t="str">
            <v>Gross external financing need in percent of GDP 2/</v>
          </cell>
        </row>
        <row r="34">
          <cell r="B34" t="str">
            <v>A. Alternative Scenarios</v>
          </cell>
        </row>
        <row r="35">
          <cell r="B35" t="str">
            <v>A. Alternative Scenarios</v>
          </cell>
        </row>
        <row r="36">
          <cell r="B36" t="str">
            <v>A1. Key variables are at their historical averages in 2006-10 3/</v>
          </cell>
          <cell r="O36">
            <v>14.920185054561713</v>
          </cell>
          <cell r="P36">
            <v>13.858381744658772</v>
          </cell>
          <cell r="Q36">
            <v>13.427138370155225</v>
          </cell>
          <cell r="R36">
            <v>13.867381056961539</v>
          </cell>
          <cell r="S36">
            <v>13.660136680554141</v>
          </cell>
          <cell r="T36">
            <v>13.806678880115783</v>
          </cell>
        </row>
        <row r="37">
          <cell r="B37" t="str">
            <v>A1. Key variables are at their historical averages in 2005-09 3/</v>
          </cell>
          <cell r="O37">
            <v>8.2041276717685676</v>
          </cell>
          <cell r="P37">
            <v>8.1935791640075006</v>
          </cell>
          <cell r="Q37">
            <v>6.9503375254535458</v>
          </cell>
          <cell r="R37">
            <v>6.4921531900926217</v>
          </cell>
          <cell r="S37">
            <v>6.0443124337491634</v>
          </cell>
          <cell r="T37">
            <v>5.2869671499192732</v>
          </cell>
        </row>
        <row r="38">
          <cell r="B38" t="str">
            <v>A2. Country-specific shock in 2005, with reduction in GDP growth (relative to baseline) of one standard deviation 4/</v>
          </cell>
          <cell r="O38">
            <v>8.2041276717685676</v>
          </cell>
          <cell r="P38">
            <v>9.2627760685273088</v>
          </cell>
          <cell r="Q38">
            <v>8.6458369770439347</v>
          </cell>
          <cell r="R38">
            <v>8.8567286456715255</v>
          </cell>
          <cell r="S38">
            <v>9.1503959540788422</v>
          </cell>
          <cell r="T38">
            <v>8.9550049182362361</v>
          </cell>
        </row>
        <row r="39">
          <cell r="B39" t="str">
            <v>A3. Selected variables are consistent with market forecast in 2005-09</v>
          </cell>
          <cell r="O39">
            <v>8.2041276717685676</v>
          </cell>
          <cell r="P39">
            <v>9.2627760685273088</v>
          </cell>
          <cell r="Q39">
            <v>8.6458369770439365</v>
          </cell>
          <cell r="R39">
            <v>8.8567286456715255</v>
          </cell>
          <cell r="S39">
            <v>9.1503959540788422</v>
          </cell>
          <cell r="T39">
            <v>8.9550049182362361</v>
          </cell>
        </row>
        <row r="40">
          <cell r="B40" t="str">
            <v>B. Bound Tests</v>
          </cell>
        </row>
        <row r="41">
          <cell r="B41" t="str">
            <v>B. Bound Tests</v>
          </cell>
        </row>
        <row r="42">
          <cell r="B42" t="str">
            <v>B1. Nominal interest rate is at baseline plus one-half standard deviations</v>
          </cell>
          <cell r="O42">
            <v>14.920185054561713</v>
          </cell>
          <cell r="P42">
            <v>14.986375647076567</v>
          </cell>
          <cell r="Q42">
            <v>15.040221906616303</v>
          </cell>
          <cell r="R42">
            <v>15.400738537142727</v>
          </cell>
          <cell r="S42">
            <v>15.271950704794987</v>
          </cell>
          <cell r="T42">
            <v>15.494868903376229</v>
          </cell>
        </row>
        <row r="43">
          <cell r="B43" t="str">
            <v>B1. Nominal interest rate is at historical average plus two standard deviations in 2005 and 2006</v>
          </cell>
          <cell r="O43">
            <v>8.2041276717685676</v>
          </cell>
          <cell r="P43">
            <v>9.9145001785692894</v>
          </cell>
          <cell r="Q43">
            <v>9.1998518417678916</v>
          </cell>
          <cell r="R43">
            <v>9.1231525906110029</v>
          </cell>
          <cell r="S43">
            <v>9.4333776029857788</v>
          </cell>
          <cell r="T43">
            <v>9.2477054412715756</v>
          </cell>
        </row>
        <row r="44">
          <cell r="B44" t="str">
            <v>B2. Real GDP growth is at historical average minus two standard deviations in 2005 and 2006</v>
          </cell>
          <cell r="O44">
            <v>8.2041276717685676</v>
          </cell>
          <cell r="P44">
            <v>10.024350992023594</v>
          </cell>
          <cell r="Q44">
            <v>10.168309851611522</v>
          </cell>
          <cell r="R44">
            <v>10.37343476568657</v>
          </cell>
          <cell r="S44">
            <v>10.656848467934763</v>
          </cell>
          <cell r="T44">
            <v>10.378671304018617</v>
          </cell>
        </row>
        <row r="45">
          <cell r="B45" t="str">
            <v>B3. Change in US dollar GDP deflator is at historical average minus two standard deviations in 2005 and 2006</v>
          </cell>
          <cell r="O45">
            <v>8.2041276717685676</v>
          </cell>
          <cell r="P45">
            <v>11.395561636504382</v>
          </cell>
          <cell r="Q45">
            <v>12.995712328255998</v>
          </cell>
          <cell r="R45">
            <v>13.003322232226216</v>
          </cell>
          <cell r="S45">
            <v>13.22870132760251</v>
          </cell>
          <cell r="T45">
            <v>12.753780291468731</v>
          </cell>
        </row>
        <row r="46">
          <cell r="B46" t="str">
            <v xml:space="preserve">B4. Non-interest current account is at historical average minus two standard deviations in 2005 and 2006 </v>
          </cell>
          <cell r="O46">
            <v>8.2041276717685676</v>
          </cell>
          <cell r="P46">
            <v>14.356249348524249</v>
          </cell>
          <cell r="Q46">
            <v>14.952152110893266</v>
          </cell>
          <cell r="R46">
            <v>11.442116302141422</v>
          </cell>
          <cell r="S46">
            <v>11.896460172359554</v>
          </cell>
          <cell r="T46">
            <v>11.795381444714586</v>
          </cell>
        </row>
        <row r="47">
          <cell r="B47" t="str">
            <v>B5. Combination of 2-5 using one standard deviation shocks</v>
          </cell>
          <cell r="O47">
            <v>8.2041276717685676</v>
          </cell>
          <cell r="P47">
            <v>13.10487739471159</v>
          </cell>
          <cell r="Q47">
            <v>14.362919460234016</v>
          </cell>
          <cell r="R47">
            <v>13.181168530884982</v>
          </cell>
          <cell r="S47">
            <v>13.653588569147518</v>
          </cell>
          <cell r="T47">
            <v>13.434207097844322</v>
          </cell>
        </row>
        <row r="48">
          <cell r="B48" t="str">
            <v>B6. One time 30 percent nominal depreciation in 2005</v>
          </cell>
          <cell r="O48">
            <v>8.2041276717685676</v>
          </cell>
          <cell r="P48">
            <v>12.442009573634891</v>
          </cell>
          <cell r="Q48">
            <v>11.371097816658212</v>
          </cell>
          <cell r="R48">
            <v>11.547794815153054</v>
          </cell>
          <cell r="S48">
            <v>11.796338387555528</v>
          </cell>
          <cell r="T48">
            <v>11.418472332154074</v>
          </cell>
        </row>
        <row r="49">
          <cell r="B49" t="str">
            <v xml:space="preserve">1/ Defined as non-interest current account deficit, plus interest and amortization on medium- and long-term debt, plus short-term debt at end of previous period. </v>
          </cell>
        </row>
        <row r="50">
          <cell r="B50" t="str">
            <v>2/ Gross external financing under the stress-test scenarios is derived by assuming the same ratio of short-term to total debt as in the baseline scenario and the same average maturity on medium- and long term</v>
          </cell>
        </row>
        <row r="51">
          <cell r="B51" t="str">
            <v xml:space="preserve">1/ Defined as non-interest current account deficit, plus interest and amortization on medium- and long-term debt, plus short-term debt at end of previous period. </v>
          </cell>
        </row>
        <row r="52">
          <cell r="B52" t="str">
            <v>2/ Gross external financing under the stress-test scenarios is derived by assuming the same ratio of short-term to total debt as in the baseline scenario and the same average maturity on medium- and long term</v>
          </cell>
        </row>
        <row r="53">
          <cell r="B53" t="str">
            <v>debt. Interest expenditures are derived by applying the respective interest rate to the previous period debt stock under each alternative scenario.</v>
          </cell>
        </row>
      </sheetData>
      <sheetData sheetId="5">
        <row r="2">
          <cell r="B2" t="str">
            <v xml:space="preserve">Table --. Country: External Sustainability Framework--Gross External Financing Need, 1999-2009 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-Inputs"/>
      <sheetName val="ControlSheet"/>
      <sheetName val="Sheet1"/>
      <sheetName val="Sheet2"/>
      <sheetName val="Sheet3"/>
      <sheetName val="UTPP"/>
      <sheetName val="Budget 2005 CG"/>
      <sheetName val="Budget 2005 NFPS"/>
      <sheetName val="Staff R TB 2"/>
      <sheetName val="Staff R TB 3"/>
      <sheetName val="SRTB 2 %GDP"/>
      <sheetName val="SRTB 2 wo ACP"/>
      <sheetName val="SRTB 3 %GDP"/>
      <sheetName val="Sheet5"/>
      <sheetName val="Sheet4"/>
      <sheetName val="WK-Transformations"/>
      <sheetName val="WEO"/>
      <sheetName val="Contents"/>
      <sheetName val="IN-Emp"/>
      <sheetName val="IN-Fisc"/>
      <sheetName val="IN-BOP"/>
      <sheetName val="IN-CPI"/>
      <sheetName val="IN-IMAE"/>
      <sheetName val="IN-GDP"/>
      <sheetName val="IN-WPI"/>
      <sheetName val="IN-Assumptions"/>
      <sheetName val="Work-Sav-Inv (NA)"/>
      <sheetName val="Work-CPI"/>
      <sheetName val="Work-GDP (NA)"/>
      <sheetName val="Work-WPI"/>
      <sheetName val="W-Cont 2 Growth"/>
      <sheetName val="Work-K Cons I"/>
      <sheetName val="DEFLATORS"/>
      <sheetName val="IMF-MEF"/>
      <sheetName val="Out-Cont 2 Grow"/>
      <sheetName val="RED-GDP TB 1"/>
      <sheetName val="RED-GDP TB2"/>
      <sheetName val="RED-RGDP TB2"/>
      <sheetName val="RED-GDP TB 3"/>
      <sheetName val="RED IMAE"/>
      <sheetName val="RED-AgrProd"/>
      <sheetName val="RED-Manuf"/>
      <sheetName val="RED-Elec"/>
      <sheetName val="RED-Const"/>
      <sheetName val="RED gas sales"/>
      <sheetName val="RED-Emp"/>
      <sheetName val="RED-SEIPrices"/>
      <sheetName val="RED-CPI"/>
      <sheetName val="RED-WPI"/>
      <sheetName val="Old RED-RGDP TB2"/>
      <sheetName val="Modu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duction"/>
      <sheetName val="ImportData"/>
      <sheetName val="Ext. Financing"/>
      <sheetName val="External Transfers"/>
      <sheetName val="Debt by Creditor"/>
      <sheetName val="RED Tables (2)"/>
      <sheetName val="SRTable"/>
      <sheetName val="Cen Gvt Debt by Cred"/>
      <sheetName val="Debt by debtor"/>
      <sheetName val="PubSecExt Finan"/>
      <sheetName val="FundCred&amp;Sensit"/>
      <sheetName val="IBRD-IDB"/>
      <sheetName val="Commercial  "/>
      <sheetName val="Contracted Debt"/>
      <sheetName val="IDBpipe"/>
      <sheetName val="Lybia"/>
      <sheetName val="WEO (old)"/>
      <sheetName val="SR T7 Debt Stocks"/>
      <sheetName val="T8 SR NFPS Debt Stocks"/>
      <sheetName val="T8 SR NFPS Debt Stocks_MAI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Content"/>
      <sheetName val="cn-raw"/>
      <sheetName val="rcn"/>
      <sheetName val="BOP ratios"/>
      <sheetName val="SEI.Ext"/>
      <sheetName val="IMFBOP"/>
      <sheetName val="Table"/>
      <sheetName val="Inputs"/>
      <sheetName val="WEO Pri"/>
      <sheetName val="RED1"/>
      <sheetName val="RED2l"/>
      <sheetName val="SRBOP"/>
      <sheetName val="Trust fund"/>
      <sheetName val="Net debt"/>
      <sheetName val="de1"/>
      <sheetName val="de2"/>
      <sheetName val="pa"/>
      <sheetName val="fe"/>
      <sheetName val="BOPBrief200"/>
      <sheetName val="Finanneed02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verall Balance"/>
      <sheetName val="PIB"/>
      <sheetName val="BOP"/>
      <sheetName val="Financiam"/>
      <sheetName val="SPNF"/>
      <sheetName val="Marco Fiscal"/>
      <sheetName val="Financing"/>
      <sheetName val="Financing (2)"/>
      <sheetName val="Inv Privada"/>
      <sheetName val="Tenedores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"/>
      <sheetName val="NatAcc"/>
      <sheetName val="EDSSPrices"/>
      <sheetName val="Prices"/>
      <sheetName val="ControlSheet"/>
      <sheetName val="Trism"/>
      <sheetName val="Const."/>
      <sheetName val="Misc."/>
      <sheetName val="GDP"/>
      <sheetName val="Assump"/>
      <sheetName val="TableTrism"/>
      <sheetName val="RED prices"/>
      <sheetName val="Q1"/>
      <sheetName val="Q2"/>
      <sheetName val="Q3"/>
      <sheetName val="Q6"/>
      <sheetName val="DA"/>
      <sheetName val="Micro"/>
      <sheetName val="Q4"/>
      <sheetName val="Q5"/>
      <sheetName val="Q7"/>
      <sheetName val="Q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47">
          <cell r="E47" t="str">
            <v>NGDP</v>
          </cell>
          <cell r="F47">
            <v>855.25997391132796</v>
          </cell>
          <cell r="G47">
            <v>997.17886479932599</v>
          </cell>
          <cell r="H47">
            <v>1211.57235112955</v>
          </cell>
          <cell r="I47">
            <v>1453.88691672289</v>
          </cell>
          <cell r="J47">
            <v>1506.22694490703</v>
          </cell>
          <cell r="K47">
            <v>1696.0115819269899</v>
          </cell>
          <cell r="L47">
            <v>1887.6610097748101</v>
          </cell>
          <cell r="M47">
            <v>2016.0218711783</v>
          </cell>
          <cell r="N47">
            <v>2195.4478174747501</v>
          </cell>
          <cell r="O47">
            <v>2373.2789819713398</v>
          </cell>
          <cell r="P47">
            <v>2613.0000303843999</v>
          </cell>
          <cell r="Q47">
            <v>2716.7807719150401</v>
          </cell>
          <cell r="R47">
            <v>2976.4798657964202</v>
          </cell>
          <cell r="S47">
            <v>3133.9999140855002</v>
          </cell>
          <cell r="T47">
            <v>3090.0000058207702</v>
          </cell>
          <cell r="U47">
            <v>3195.00001990702</v>
          </cell>
          <cell r="V47">
            <v>3323.0000348081799</v>
          </cell>
          <cell r="W47">
            <v>3425.0000280560898</v>
          </cell>
          <cell r="X47">
            <v>3504.0000204890998</v>
          </cell>
          <cell r="Y47">
            <v>3741.9999252613702</v>
          </cell>
          <cell r="Z47">
            <v>3940</v>
          </cell>
          <cell r="AA47">
            <v>4190</v>
          </cell>
          <cell r="AB47">
            <v>4531.9663243713294</v>
          </cell>
          <cell r="AC47">
            <v>4985.2029408662247</v>
          </cell>
          <cell r="AD47">
            <v>4929.3731981867122</v>
          </cell>
          <cell r="AE47">
            <v>5021.7999999999965</v>
          </cell>
          <cell r="AF47">
            <v>5236.5000000000009</v>
          </cell>
          <cell r="AG47">
            <v>5478.2999999999993</v>
          </cell>
          <cell r="AH47">
            <v>5794.575652173914</v>
          </cell>
        </row>
        <row r="63">
          <cell r="E63" t="str">
            <v>MCV</v>
          </cell>
          <cell r="F63">
            <v>1.00000004749745E-3</v>
          </cell>
          <cell r="G63">
            <v>1.00000004749745E-3</v>
          </cell>
          <cell r="H63">
            <v>1.00000004749745E-3</v>
          </cell>
          <cell r="I63">
            <v>1.00000004749745E-3</v>
          </cell>
          <cell r="J63">
            <v>1.00000004749745E-3</v>
          </cell>
          <cell r="K63">
            <v>1.00000004749745E-3</v>
          </cell>
          <cell r="L63">
            <v>1.00000004749745E-3</v>
          </cell>
          <cell r="M63">
            <v>1.00000004749745E-3</v>
          </cell>
          <cell r="N63">
            <v>1.00000004749745E-3</v>
          </cell>
          <cell r="O63">
            <v>1.00000004749745E-3</v>
          </cell>
          <cell r="P63">
            <v>1.00000004749745E-3</v>
          </cell>
          <cell r="Q63">
            <v>1.00000004749745E-3</v>
          </cell>
          <cell r="R63">
            <v>1.00000004749745E-3</v>
          </cell>
          <cell r="S63">
            <v>1.00000004749745E-3</v>
          </cell>
          <cell r="T63">
            <v>1.00000004749745E-3</v>
          </cell>
          <cell r="U63">
            <v>1.00000004749745E-3</v>
          </cell>
          <cell r="V63">
            <v>1.00000004749745E-3</v>
          </cell>
          <cell r="W63">
            <v>1.00000004749745E-3</v>
          </cell>
          <cell r="X63">
            <v>1.00000004749745E-3</v>
          </cell>
          <cell r="Y63">
            <v>1.00000004749745E-3</v>
          </cell>
          <cell r="Z63">
            <v>1.00000004749745E-3</v>
          </cell>
          <cell r="AA63">
            <v>1.00000004749745E-3</v>
          </cell>
          <cell r="AB63">
            <v>1.00000004749745E-3</v>
          </cell>
          <cell r="AC63">
            <v>1.00000004749745E-3</v>
          </cell>
          <cell r="AD63">
            <v>1.00000004749745E-3</v>
          </cell>
          <cell r="AE63">
            <v>1.00000004749745E-3</v>
          </cell>
          <cell r="AF63">
            <v>1.00000004749745E-3</v>
          </cell>
          <cell r="AG63">
            <v>1.00000004749745E-3</v>
          </cell>
          <cell r="AH63">
            <v>1.00000004749745E-3</v>
          </cell>
        </row>
        <row r="64">
          <cell r="E64">
            <v>0</v>
          </cell>
          <cell r="F64">
            <v>1.00000004749745E-3</v>
          </cell>
          <cell r="G64">
            <v>1.00000004749745E-3</v>
          </cell>
          <cell r="H64">
            <v>1.00000004749745E-3</v>
          </cell>
          <cell r="I64">
            <v>1.00000004749745E-3</v>
          </cell>
          <cell r="J64">
            <v>1.00000004749745E-3</v>
          </cell>
          <cell r="K64">
            <v>1.00000004749745E-3</v>
          </cell>
          <cell r="L64">
            <v>1.00000004749745E-3</v>
          </cell>
          <cell r="M64">
            <v>1.00000004749745E-3</v>
          </cell>
          <cell r="N64">
            <v>1.00000004749745E-3</v>
          </cell>
          <cell r="O64">
            <v>1.00000004749745E-3</v>
          </cell>
          <cell r="P64">
            <v>1.00000004749745E-3</v>
          </cell>
          <cell r="Q64">
            <v>1.00000004749745E-3</v>
          </cell>
          <cell r="R64">
            <v>1.00000004749745E-3</v>
          </cell>
          <cell r="S64">
            <v>1.00000004749745E-3</v>
          </cell>
          <cell r="T64">
            <v>1.00000004749745E-3</v>
          </cell>
          <cell r="U64">
            <v>1.00000004749745E-3</v>
          </cell>
          <cell r="V64">
            <v>1.00000004749745E-3</v>
          </cell>
          <cell r="W64">
            <v>1.00000004749745E-3</v>
          </cell>
          <cell r="X64">
            <v>1.00000004749745E-3</v>
          </cell>
          <cell r="Y64">
            <v>1.00000004749745E-3</v>
          </cell>
          <cell r="Z64">
            <v>1.00000004749745E-3</v>
          </cell>
          <cell r="AA64">
            <v>1.00000004749745E-3</v>
          </cell>
          <cell r="AB64">
            <v>1.00000004749745E-3</v>
          </cell>
          <cell r="AC64">
            <v>1.00000004749745E-3</v>
          </cell>
          <cell r="AD64">
            <v>1.00000004749745E-3</v>
          </cell>
          <cell r="AE64">
            <v>1.00000004749745E-3</v>
          </cell>
          <cell r="AF64">
            <v>1.00000004749745E-3</v>
          </cell>
          <cell r="AG64">
            <v>1.00000004749745E-3</v>
          </cell>
          <cell r="AH64">
            <v>1.00000004749745E-3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RONT PAGE"/>
      <sheetName val="ASSUMPTIONS"/>
      <sheetName val="IN REAL"/>
      <sheetName val="IN BOP"/>
      <sheetName val="IN BOP QUARTER"/>
      <sheetName val="IN EXPORTS"/>
      <sheetName val="IN IMPORTS"/>
      <sheetName val="IN FISCAL"/>
      <sheetName val="IN PUBLIC DEBT"/>
      <sheetName val="IN MONETARY"/>
      <sheetName val="WORK BOP"/>
      <sheetName val="WORK NIR-BASE MONEY"/>
      <sheetName val="WORK PUBLIC DEBT I"/>
      <sheetName val="WORK PUBLIC DEBT II"/>
      <sheetName val="OUT SEI "/>
      <sheetName val="OUT BOP "/>
      <sheetName val="AnnMeetings"/>
      <sheetName val="OUT DEBT %"/>
      <sheetName val="OUT DEBT Levels"/>
      <sheetName val="OUT VULNERABILITY"/>
      <sheetName val="OUT MACRO FLOWS ACTIVE"/>
      <sheetName val="OUT EXTERNAL DSA ACTIVE"/>
      <sheetName val="OUT FINANCIAL TRANSACTIONS PLAN"/>
      <sheetName val="OLD BOP"/>
      <sheetName val="OUT FISCAL"/>
      <sheetName val="OUT REAL"/>
      <sheetName val="OUTPUT(WEO-DMX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QQ"/>
      <sheetName val="C"/>
      <sheetName val="EERProfile"/>
      <sheetName val="STOCK"/>
    </sheetNames>
    <sheetDataSet>
      <sheetData sheetId="0" refreshError="1">
        <row r="18">
          <cell r="G18" t="str">
            <v>Last sent to WEO:</v>
          </cell>
        </row>
        <row r="19">
          <cell r="G19" t="str">
            <v xml:space="preserve">       Last updated:</v>
          </cell>
        </row>
        <row r="20">
          <cell r="AB20" t="str">
            <v>weo@imf.org</v>
          </cell>
        </row>
        <row r="23">
          <cell r="AB23" t="str">
            <v>U</v>
          </cell>
        </row>
        <row r="25">
          <cell r="AB25" t="b">
            <v>0</v>
          </cell>
        </row>
        <row r="26">
          <cell r="AB26" t="str">
            <v>I:\data\wrs\master\help\wrsbefor.rft</v>
          </cell>
        </row>
        <row r="27">
          <cell r="AB27" t="str">
            <v>I:\data\wrs\master\help\wrsnews.rft</v>
          </cell>
        </row>
      </sheetData>
      <sheetData sheetId="1" refreshError="1">
        <row r="1">
          <cell r="A1" t="str">
            <v>Links and other sources</v>
          </cell>
        </row>
        <row r="3">
          <cell r="A3" t="str">
            <v>Quest</v>
          </cell>
          <cell r="B3" t="str">
            <v>Series</v>
          </cell>
          <cell r="C3" t="str">
            <v>Year</v>
          </cell>
          <cell r="D3" t="str">
            <v>Link Type</v>
          </cell>
          <cell r="E3" t="str">
            <v>Link Path</v>
          </cell>
          <cell r="F3" t="str">
            <v>Link Reference</v>
          </cell>
        </row>
        <row r="4">
          <cell r="A4" t="str">
            <v>Q1</v>
          </cell>
          <cell r="B4" t="str">
            <v>NFI_R</v>
          </cell>
          <cell r="C4">
            <v>1974</v>
          </cell>
          <cell r="D4" t="str">
            <v>Aremos</v>
          </cell>
          <cell r="E4" t="str">
            <v>C:\JRFiles\WEO\banks\R999.bnk</v>
          </cell>
          <cell r="F4" t="str">
            <v>W111BMS</v>
          </cell>
        </row>
        <row r="5">
          <cell r="A5" t="str">
            <v>Q1</v>
          </cell>
          <cell r="B5" t="str">
            <v>NFI_R</v>
          </cell>
          <cell r="C5">
            <v>1975</v>
          </cell>
          <cell r="D5" t="str">
            <v>Aremos</v>
          </cell>
          <cell r="E5" t="str">
            <v>C:\JRFiles\WEO\banks\R999.bnk</v>
          </cell>
          <cell r="F5" t="str">
            <v>W111BMS</v>
          </cell>
        </row>
        <row r="6">
          <cell r="A6" t="str">
            <v>Q1</v>
          </cell>
          <cell r="B6" t="str">
            <v>NFI_R</v>
          </cell>
          <cell r="C6">
            <v>1976</v>
          </cell>
          <cell r="D6" t="str">
            <v>Aremos</v>
          </cell>
          <cell r="E6" t="str">
            <v>C:\JRFiles\WEO\banks\R999.bnk</v>
          </cell>
          <cell r="F6" t="str">
            <v>W111BMS</v>
          </cell>
        </row>
        <row r="7">
          <cell r="A7" t="str">
            <v>Q1</v>
          </cell>
          <cell r="B7" t="str">
            <v>NFI_R</v>
          </cell>
          <cell r="C7">
            <v>1977</v>
          </cell>
          <cell r="D7" t="str">
            <v>Aremos</v>
          </cell>
          <cell r="E7" t="str">
            <v>C:\JRFiles\WEO\banks\R999.bnk</v>
          </cell>
          <cell r="F7" t="str">
            <v>W111BMS</v>
          </cell>
        </row>
        <row r="8">
          <cell r="A8" t="str">
            <v>Q1</v>
          </cell>
          <cell r="B8" t="str">
            <v>NFI_R</v>
          </cell>
          <cell r="C8">
            <v>1978</v>
          </cell>
          <cell r="D8" t="str">
            <v>Aremos</v>
          </cell>
          <cell r="E8" t="str">
            <v>C:\JRFiles\WEO\banks\R999.bnk</v>
          </cell>
          <cell r="F8" t="str">
            <v>W111BMS</v>
          </cell>
        </row>
        <row r="9">
          <cell r="A9" t="str">
            <v>Q1</v>
          </cell>
          <cell r="B9" t="str">
            <v>NFI_R</v>
          </cell>
          <cell r="C9">
            <v>1979</v>
          </cell>
          <cell r="D9" t="str">
            <v>Aremos</v>
          </cell>
          <cell r="E9" t="str">
            <v>C:\JRFiles\WEO\banks\R999.bnk</v>
          </cell>
          <cell r="F9" t="str">
            <v>W111BMS</v>
          </cell>
        </row>
        <row r="10">
          <cell r="A10" t="str">
            <v>Q1</v>
          </cell>
          <cell r="B10" t="str">
            <v>NFI_R</v>
          </cell>
          <cell r="C10">
            <v>1980</v>
          </cell>
          <cell r="D10" t="str">
            <v>Aremos</v>
          </cell>
          <cell r="E10" t="str">
            <v>C:\JRFiles\WEO\banks\R999.bnk</v>
          </cell>
          <cell r="F10" t="str">
            <v>W111BMS</v>
          </cell>
        </row>
        <row r="11">
          <cell r="A11" t="str">
            <v>Q1</v>
          </cell>
          <cell r="B11" t="str">
            <v>NFI_R</v>
          </cell>
          <cell r="C11">
            <v>1981</v>
          </cell>
          <cell r="D11" t="str">
            <v>Aremos</v>
          </cell>
          <cell r="E11" t="str">
            <v>C:\JRFiles\WEO\banks\R999.bnk</v>
          </cell>
          <cell r="F11" t="str">
            <v>W111BMS</v>
          </cell>
        </row>
        <row r="12">
          <cell r="A12" t="str">
            <v>Q1</v>
          </cell>
          <cell r="B12" t="str">
            <v>NFI_R</v>
          </cell>
          <cell r="C12">
            <v>1982</v>
          </cell>
          <cell r="D12" t="str">
            <v>Aremos</v>
          </cell>
          <cell r="E12" t="str">
            <v>C:\JRFiles\WEO\banks\R999.bnk</v>
          </cell>
          <cell r="F12" t="str">
            <v>W111BMS</v>
          </cell>
        </row>
        <row r="13">
          <cell r="A13" t="str">
            <v>Q1</v>
          </cell>
          <cell r="B13" t="str">
            <v>NFI_R</v>
          </cell>
          <cell r="C13">
            <v>1983</v>
          </cell>
          <cell r="D13" t="str">
            <v>Aremos</v>
          </cell>
          <cell r="E13" t="str">
            <v>C:\JRFiles\WEO\banks\R999.bnk</v>
          </cell>
          <cell r="F13" t="str">
            <v>W111BMS</v>
          </cell>
        </row>
        <row r="14">
          <cell r="A14" t="str">
            <v>Q1</v>
          </cell>
          <cell r="B14" t="str">
            <v>NFI_R</v>
          </cell>
          <cell r="C14">
            <v>1984</v>
          </cell>
          <cell r="D14" t="str">
            <v>Aremos</v>
          </cell>
          <cell r="E14" t="str">
            <v>C:\JRFiles\WEO\banks\R999.bnk</v>
          </cell>
          <cell r="F14" t="str">
            <v>W111BMS</v>
          </cell>
        </row>
        <row r="15">
          <cell r="A15" t="str">
            <v>Q1</v>
          </cell>
          <cell r="B15" t="str">
            <v>NFI_R</v>
          </cell>
          <cell r="C15">
            <v>1985</v>
          </cell>
          <cell r="D15" t="str">
            <v>Aremos</v>
          </cell>
          <cell r="E15" t="str">
            <v>C:\JRFiles\WEO\banks\R999.bnk</v>
          </cell>
          <cell r="F15" t="str">
            <v>W111BMS</v>
          </cell>
        </row>
        <row r="16">
          <cell r="A16" t="str">
            <v>Q1</v>
          </cell>
          <cell r="B16" t="str">
            <v>NFI_R</v>
          </cell>
          <cell r="C16">
            <v>1986</v>
          </cell>
          <cell r="D16" t="str">
            <v>Aremos</v>
          </cell>
          <cell r="E16" t="str">
            <v>C:\JRFiles\WEO\banks\R999.bnk</v>
          </cell>
          <cell r="F16" t="str">
            <v>W111BMS</v>
          </cell>
        </row>
        <row r="17">
          <cell r="A17" t="str">
            <v>Q1</v>
          </cell>
          <cell r="B17" t="str">
            <v>NFI_R</v>
          </cell>
          <cell r="C17">
            <v>1987</v>
          </cell>
          <cell r="D17" t="str">
            <v>Aremos</v>
          </cell>
          <cell r="E17" t="str">
            <v>C:\JRFiles\WEO\banks\R999.bnk</v>
          </cell>
          <cell r="F17" t="str">
            <v>W111BMS</v>
          </cell>
        </row>
        <row r="18">
          <cell r="A18" t="str">
            <v>Q1</v>
          </cell>
          <cell r="B18" t="str">
            <v>NFI_R</v>
          </cell>
          <cell r="C18">
            <v>1988</v>
          </cell>
          <cell r="D18" t="str">
            <v>Aremos</v>
          </cell>
          <cell r="E18" t="str">
            <v>C:\JRFiles\WEO\banks\R999.bnk</v>
          </cell>
          <cell r="F18" t="str">
            <v>W111BMS</v>
          </cell>
        </row>
        <row r="19">
          <cell r="A19" t="str">
            <v>Q1</v>
          </cell>
          <cell r="B19" t="str">
            <v>NFI_R</v>
          </cell>
          <cell r="C19">
            <v>1989</v>
          </cell>
          <cell r="D19" t="str">
            <v>Aremos</v>
          </cell>
          <cell r="E19" t="str">
            <v>C:\JRFiles\WEO\banks\R999.bnk</v>
          </cell>
          <cell r="F19" t="str">
            <v>W111BMS</v>
          </cell>
        </row>
        <row r="20">
          <cell r="A20" t="str">
            <v>Q1</v>
          </cell>
          <cell r="B20" t="str">
            <v>NFI_R</v>
          </cell>
          <cell r="C20">
            <v>1990</v>
          </cell>
          <cell r="D20" t="str">
            <v>Aremos</v>
          </cell>
          <cell r="E20" t="str">
            <v>C:\JRFiles\WEO\banks\R999.bnk</v>
          </cell>
          <cell r="F20" t="str">
            <v>W111BMS</v>
          </cell>
        </row>
        <row r="21">
          <cell r="A21" t="str">
            <v>Q1</v>
          </cell>
          <cell r="B21" t="str">
            <v>NFI_R</v>
          </cell>
          <cell r="C21">
            <v>1991</v>
          </cell>
          <cell r="D21" t="str">
            <v>Aremos</v>
          </cell>
          <cell r="E21" t="str">
            <v>C:\JRFiles\WEO\banks\R999.bnk</v>
          </cell>
          <cell r="F21" t="str">
            <v>W111BMS</v>
          </cell>
        </row>
        <row r="22">
          <cell r="A22" t="str">
            <v>Q1</v>
          </cell>
          <cell r="B22" t="str">
            <v>NFI_R</v>
          </cell>
          <cell r="C22">
            <v>1992</v>
          </cell>
          <cell r="D22" t="str">
            <v>Aremos</v>
          </cell>
          <cell r="E22" t="str">
            <v>C:\JRFiles\WEO\banks\R999.bnk</v>
          </cell>
          <cell r="F22" t="str">
            <v>W111BMS</v>
          </cell>
        </row>
        <row r="23">
          <cell r="A23" t="str">
            <v>Q1</v>
          </cell>
          <cell r="B23" t="str">
            <v>NFI_R</v>
          </cell>
          <cell r="C23">
            <v>1993</v>
          </cell>
          <cell r="D23" t="str">
            <v>Aremos</v>
          </cell>
          <cell r="E23" t="str">
            <v>C:\JRFiles\WEO\banks\R999.bnk</v>
          </cell>
          <cell r="F23" t="str">
            <v>W111BMS</v>
          </cell>
        </row>
        <row r="24">
          <cell r="A24" t="str">
            <v>Q1</v>
          </cell>
          <cell r="B24" t="str">
            <v>NFI_R</v>
          </cell>
          <cell r="C24">
            <v>1994</v>
          </cell>
          <cell r="D24" t="str">
            <v>Aremos</v>
          </cell>
          <cell r="E24" t="str">
            <v>C:\JRFiles\WEO\banks\R999.bnk</v>
          </cell>
          <cell r="F24" t="str">
            <v>W111BMS</v>
          </cell>
        </row>
        <row r="25">
          <cell r="A25" t="str">
            <v>Q1</v>
          </cell>
          <cell r="B25" t="str">
            <v>NFI_R</v>
          </cell>
          <cell r="C25">
            <v>1995</v>
          </cell>
          <cell r="D25" t="str">
            <v>Aremos</v>
          </cell>
          <cell r="E25" t="str">
            <v>C:\JRFiles\WEO\banks\R999.bnk</v>
          </cell>
          <cell r="F25" t="str">
            <v>W111BMS</v>
          </cell>
        </row>
        <row r="26">
          <cell r="A26" t="str">
            <v>Q1</v>
          </cell>
          <cell r="B26" t="str">
            <v>NFI_R</v>
          </cell>
          <cell r="C26">
            <v>1996</v>
          </cell>
          <cell r="D26" t="str">
            <v>Aremos</v>
          </cell>
          <cell r="E26" t="str">
            <v>C:\JRFiles\WEO\banks\R999.bnk</v>
          </cell>
          <cell r="F26" t="str">
            <v>W111BMS</v>
          </cell>
        </row>
        <row r="27">
          <cell r="A27" t="str">
            <v>Q1</v>
          </cell>
          <cell r="B27" t="str">
            <v>NFI_R</v>
          </cell>
          <cell r="C27">
            <v>1997</v>
          </cell>
          <cell r="D27" t="str">
            <v>Aremos</v>
          </cell>
          <cell r="E27" t="str">
            <v>C:\JRFiles\WEO\banks\R999.bnk</v>
          </cell>
          <cell r="F27" t="str">
            <v>W111BMS</v>
          </cell>
        </row>
        <row r="28">
          <cell r="A28" t="str">
            <v>Q1</v>
          </cell>
          <cell r="B28" t="str">
            <v>NFI_R</v>
          </cell>
          <cell r="C28">
            <v>1998</v>
          </cell>
          <cell r="D28" t="str">
            <v>Aremos</v>
          </cell>
          <cell r="E28" t="str">
            <v>C:\JRFiles\WEO\banks\R999.bnk</v>
          </cell>
          <cell r="F28" t="str">
            <v>W111BMS</v>
          </cell>
        </row>
        <row r="29">
          <cell r="A29" t="str">
            <v>Q1</v>
          </cell>
          <cell r="B29" t="str">
            <v>NFI_R</v>
          </cell>
          <cell r="C29">
            <v>1999</v>
          </cell>
          <cell r="D29" t="str">
            <v>Aremos</v>
          </cell>
          <cell r="E29" t="str">
            <v>C:\JRFiles\WEO\banks\R999.bnk</v>
          </cell>
          <cell r="F29" t="str">
            <v>W111BMS</v>
          </cell>
        </row>
        <row r="30">
          <cell r="A30" t="str">
            <v>Q1</v>
          </cell>
          <cell r="B30" t="str">
            <v>NFI_R</v>
          </cell>
          <cell r="C30">
            <v>2000</v>
          </cell>
          <cell r="D30" t="str">
            <v>Aremos</v>
          </cell>
          <cell r="E30" t="str">
            <v>C:\JRFiles\WEO\banks\R999.bnk</v>
          </cell>
          <cell r="F30" t="str">
            <v>W111BMS</v>
          </cell>
        </row>
        <row r="31">
          <cell r="A31" t="str">
            <v>Q1</v>
          </cell>
          <cell r="B31" t="str">
            <v>NFI_R</v>
          </cell>
          <cell r="C31">
            <v>2001</v>
          </cell>
          <cell r="D31" t="str">
            <v>Aremos</v>
          </cell>
          <cell r="E31" t="str">
            <v>C:\JRFiles\WEO\banks\R999.bnk</v>
          </cell>
          <cell r="F31" t="str">
            <v>W111BMS</v>
          </cell>
        </row>
        <row r="32">
          <cell r="A32" t="str">
            <v>Q1</v>
          </cell>
          <cell r="B32" t="str">
            <v>NFI_R</v>
          </cell>
          <cell r="C32">
            <v>2002</v>
          </cell>
          <cell r="D32" t="str">
            <v>Aremos</v>
          </cell>
          <cell r="E32" t="str">
            <v>C:\JRFiles\WEO\banks\R999.bnk</v>
          </cell>
          <cell r="F32" t="str">
            <v>W111BMS</v>
          </cell>
        </row>
        <row r="33">
          <cell r="A33" t="str">
            <v>Q1</v>
          </cell>
          <cell r="B33" t="str">
            <v>NFI_R</v>
          </cell>
          <cell r="C33">
            <v>2003</v>
          </cell>
          <cell r="D33" t="str">
            <v>Aremos</v>
          </cell>
          <cell r="E33" t="str">
            <v>C:\JRFiles\WEO\banks\R999.bnk</v>
          </cell>
          <cell r="F33" t="str">
            <v>W111BMS</v>
          </cell>
        </row>
      </sheetData>
      <sheetData sheetId="2" refreshError="1"/>
      <sheetData sheetId="3" refreshError="1">
        <row r="3">
          <cell r="A3" t="str">
            <v>Import of services must be neagtive</v>
          </cell>
          <cell r="B3" t="str">
            <v>(BMS)&lt;(0)</v>
          </cell>
          <cell r="C3" t="str">
            <v>1974 to 2003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Central Gov. Rev.s"/>
      <sheetName val="Central Gov. Expend."/>
      <sheetName val="Social Security Syst."/>
      <sheetName val="Public Ent."/>
      <sheetName val="Decentral. Agen."/>
      <sheetName val="Transformations"/>
      <sheetName val="Annual"/>
      <sheetName val="ControlSheet"/>
      <sheetName val="WEOBANK"/>
      <sheetName val="WEO"/>
      <sheetName val="REDConsolidated"/>
      <sheetName val="Graphs"/>
      <sheetName val="Basic Data SR"/>
      <sheetName val="TB_17"/>
      <sheetName val="TB_18"/>
      <sheetName val="TB_19"/>
      <sheetName val="TB_20"/>
      <sheetName val="TB_21"/>
      <sheetName val="TB_22"/>
      <sheetName val="TB_23"/>
      <sheetName val="TB_24"/>
      <sheetName val="Staff R TB 3"/>
      <sheetName val="Staff R TB 4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1">
          <cell r="B1" t="str">
            <v xml:space="preserve"> </v>
          </cell>
        </row>
        <row r="3">
          <cell r="B3" t="str">
            <v xml:space="preserve">CENTRAL GOVERNMENT OPERATIONS </v>
          </cell>
        </row>
        <row r="4">
          <cell r="B4" t="str">
            <v>(Millions of Balboas)</v>
          </cell>
        </row>
        <row r="6">
          <cell r="L6">
            <v>1992</v>
          </cell>
          <cell r="M6">
            <v>1993</v>
          </cell>
          <cell r="N6">
            <v>1994</v>
          </cell>
          <cell r="O6">
            <v>1995</v>
          </cell>
          <cell r="P6">
            <v>1996</v>
          </cell>
          <cell r="Q6">
            <v>1997</v>
          </cell>
          <cell r="R6">
            <v>1998</v>
          </cell>
          <cell r="S6">
            <v>1999</v>
          </cell>
          <cell r="T6">
            <v>2000</v>
          </cell>
          <cell r="U6">
            <v>2001</v>
          </cell>
          <cell r="V6">
            <v>2002</v>
          </cell>
          <cell r="W6">
            <v>2003</v>
          </cell>
          <cell r="X6">
            <v>2004</v>
          </cell>
        </row>
        <row r="7">
          <cell r="B7">
            <v>37662.615006018517</v>
          </cell>
        </row>
        <row r="10">
          <cell r="B10" t="str">
            <v>Total revenue (incl. grants</v>
          </cell>
          <cell r="L10">
            <v>1277.0999999999999</v>
          </cell>
          <cell r="M10">
            <v>1356</v>
          </cell>
          <cell r="N10">
            <v>1364.3020000000001</v>
          </cell>
          <cell r="O10">
            <v>1481.5091190000001</v>
          </cell>
          <cell r="P10">
            <v>1549.165</v>
          </cell>
          <cell r="Q10">
            <v>1393.0059999999999</v>
          </cell>
          <cell r="R10">
            <v>1767.18413528</v>
          </cell>
          <cell r="S10">
            <v>1945.4261216800001</v>
          </cell>
          <cell r="T10">
            <v>2113.4415823100003</v>
          </cell>
          <cell r="U10">
            <v>1976.4198379999998</v>
          </cell>
          <cell r="V10">
            <v>1956.69</v>
          </cell>
          <cell r="W10">
            <v>2026.3094000000001</v>
          </cell>
          <cell r="X10">
            <v>2074.0777695748552</v>
          </cell>
        </row>
        <row r="12">
          <cell r="B12" t="str">
            <v>Current revenue</v>
          </cell>
          <cell r="L12">
            <v>1264.0999999999999</v>
          </cell>
          <cell r="M12">
            <v>1353.9</v>
          </cell>
          <cell r="N12">
            <v>1359.9390000000001</v>
          </cell>
          <cell r="O12">
            <v>1471.8251190000001</v>
          </cell>
          <cell r="P12">
            <v>1543.0920000000001</v>
          </cell>
          <cell r="Q12">
            <v>1319.8789999999999</v>
          </cell>
          <cell r="R12">
            <v>1708.4636091599998</v>
          </cell>
          <cell r="S12">
            <v>1937.1880718200002</v>
          </cell>
          <cell r="T12">
            <v>2108.3855823100002</v>
          </cell>
          <cell r="U12">
            <v>1917.219838</v>
          </cell>
          <cell r="V12">
            <v>1954.19</v>
          </cell>
          <cell r="W12">
            <v>1995.1094000000001</v>
          </cell>
          <cell r="X12">
            <v>2041.5883280647677</v>
          </cell>
        </row>
        <row r="13">
          <cell r="B13" t="str">
            <v xml:space="preserve"> Tax revenue</v>
          </cell>
          <cell r="L13">
            <v>828.2</v>
          </cell>
          <cell r="M13">
            <v>862.5</v>
          </cell>
          <cell r="N13">
            <v>916.33600000000001</v>
          </cell>
          <cell r="O13">
            <v>990.17851899999994</v>
          </cell>
          <cell r="P13">
            <v>984.87800000000004</v>
          </cell>
          <cell r="Q13">
            <v>765.553</v>
          </cell>
          <cell r="R13">
            <v>1104.1380020199999</v>
          </cell>
          <cell r="S13">
            <v>1211.2315516600002</v>
          </cell>
          <cell r="T13">
            <v>1120.1140174100001</v>
          </cell>
          <cell r="U13">
            <v>1038.544838</v>
          </cell>
          <cell r="V13">
            <v>1050.19</v>
          </cell>
          <cell r="W13">
            <v>1076.4000000000001</v>
          </cell>
          <cell r="X13">
            <v>1199.4041275088753</v>
          </cell>
        </row>
        <row r="14">
          <cell r="B14" t="str">
            <v xml:space="preserve">   Income tax</v>
          </cell>
          <cell r="L14">
            <v>323.70000000000005</v>
          </cell>
          <cell r="M14">
            <v>336.3</v>
          </cell>
          <cell r="N14">
            <v>352.43399999999997</v>
          </cell>
          <cell r="O14">
            <v>405.404</v>
          </cell>
          <cell r="P14">
            <v>392.38300000000004</v>
          </cell>
          <cell r="Q14">
            <v>416.928</v>
          </cell>
          <cell r="R14">
            <v>399.49809257000004</v>
          </cell>
          <cell r="S14">
            <v>508.43362220000006</v>
          </cell>
          <cell r="T14">
            <v>494.21440673999996</v>
          </cell>
          <cell r="U14">
            <v>453.82000000000005</v>
          </cell>
          <cell r="V14">
            <v>454.4</v>
          </cell>
          <cell r="W14">
            <v>477.6</v>
          </cell>
          <cell r="X14">
            <v>521.46386686293181</v>
          </cell>
        </row>
        <row r="15">
          <cell r="B15" t="str">
            <v xml:space="preserve">     Personal</v>
          </cell>
          <cell r="L15">
            <v>130.4</v>
          </cell>
          <cell r="M15">
            <v>131.5</v>
          </cell>
          <cell r="N15">
            <v>147.19</v>
          </cell>
          <cell r="O15">
            <v>173.1</v>
          </cell>
          <cell r="P15">
            <v>188.94900000000001</v>
          </cell>
          <cell r="Q15">
            <v>187.09700000000001</v>
          </cell>
          <cell r="R15">
            <v>198.19688577000002</v>
          </cell>
          <cell r="S15">
            <v>222.14354532000002</v>
          </cell>
          <cell r="T15">
            <v>242.36807549</v>
          </cell>
          <cell r="U15">
            <v>237.72300000000001</v>
          </cell>
          <cell r="V15">
            <v>241.5</v>
          </cell>
          <cell r="W15">
            <v>244.8</v>
          </cell>
          <cell r="X15">
            <v>265.11384272231368</v>
          </cell>
        </row>
        <row r="16">
          <cell r="B16" t="str">
            <v xml:space="preserve">     Business</v>
          </cell>
          <cell r="L16">
            <v>193.3</v>
          </cell>
          <cell r="M16">
            <v>204.8</v>
          </cell>
          <cell r="N16">
            <v>205.24399999999997</v>
          </cell>
          <cell r="O16">
            <v>232.30399999999997</v>
          </cell>
          <cell r="P16">
            <v>203.43400000000003</v>
          </cell>
          <cell r="Q16">
            <v>229.83100000000002</v>
          </cell>
          <cell r="R16">
            <v>201.30120680000002</v>
          </cell>
          <cell r="S16">
            <v>286.29007688000002</v>
          </cell>
          <cell r="T16">
            <v>251.84633124999999</v>
          </cell>
          <cell r="U16">
            <v>216.09700000000004</v>
          </cell>
          <cell r="V16">
            <v>212.89999999999998</v>
          </cell>
          <cell r="W16">
            <v>232.79999999999998</v>
          </cell>
          <cell r="X16">
            <v>256.35002414061819</v>
          </cell>
        </row>
        <row r="17">
          <cell r="B17" t="str">
            <v xml:space="preserve">       Panama Canal</v>
          </cell>
          <cell r="L17">
            <v>34</v>
          </cell>
          <cell r="M17">
            <v>37.6</v>
          </cell>
          <cell r="N17">
            <v>39.222999999999999</v>
          </cell>
          <cell r="O17">
            <v>42.222999999999999</v>
          </cell>
          <cell r="P17">
            <v>48.615000000000002</v>
          </cell>
          <cell r="Q17">
            <v>49.054000000000002</v>
          </cell>
          <cell r="R17">
            <v>50.33028375</v>
          </cell>
          <cell r="S17">
            <v>54.469805379999997</v>
          </cell>
          <cell r="T17">
            <v>52.773688790000001</v>
          </cell>
          <cell r="U17">
            <v>54.014000000000003</v>
          </cell>
          <cell r="V17">
            <v>59</v>
          </cell>
          <cell r="W17">
            <v>65.599999999999994</v>
          </cell>
          <cell r="X17">
            <v>68.311133431465919</v>
          </cell>
        </row>
        <row r="18">
          <cell r="B18" t="str">
            <v xml:space="preserve">       Other Business</v>
          </cell>
          <cell r="L18">
            <v>159.30000000000001</v>
          </cell>
          <cell r="M18">
            <v>167.2</v>
          </cell>
          <cell r="N18">
            <v>166.02099999999999</v>
          </cell>
          <cell r="O18">
            <v>190.08099999999999</v>
          </cell>
          <cell r="P18">
            <v>154.81900000000002</v>
          </cell>
          <cell r="Q18">
            <v>180.77700000000002</v>
          </cell>
          <cell r="R18">
            <v>150.97092305000001</v>
          </cell>
          <cell r="S18">
            <v>231.82027150000002</v>
          </cell>
          <cell r="T18">
            <v>199.07264246</v>
          </cell>
          <cell r="U18">
            <v>162.08300000000003</v>
          </cell>
          <cell r="V18">
            <v>153.89999999999998</v>
          </cell>
          <cell r="W18">
            <v>167.2</v>
          </cell>
          <cell r="X18">
            <v>188.0388907091523</v>
          </cell>
        </row>
        <row r="19">
          <cell r="B19" t="str">
            <v xml:space="preserve">   Wealth  </v>
          </cell>
          <cell r="L19">
            <v>38.4</v>
          </cell>
          <cell r="M19">
            <v>38.4</v>
          </cell>
          <cell r="N19">
            <v>41.386000000000003</v>
          </cell>
          <cell r="O19">
            <v>43.551000000000002</v>
          </cell>
          <cell r="P19">
            <v>45.369000000000014</v>
          </cell>
          <cell r="Q19">
            <v>47.103999999999999</v>
          </cell>
          <cell r="R19">
            <v>51.725488159999998</v>
          </cell>
          <cell r="S19">
            <v>59.646258210000006</v>
          </cell>
          <cell r="T19">
            <v>52.747131539999998</v>
          </cell>
          <cell r="U19">
            <v>60.875</v>
          </cell>
          <cell r="V19">
            <v>54.8</v>
          </cell>
          <cell r="W19">
            <v>62.7</v>
          </cell>
          <cell r="X19">
            <v>65.291281496233438</v>
          </cell>
        </row>
        <row r="20">
          <cell r="B20" t="str">
            <v xml:space="preserve">   Taxes on for. trade</v>
          </cell>
          <cell r="L20">
            <v>163</v>
          </cell>
          <cell r="M20">
            <v>156.553</v>
          </cell>
          <cell r="N20">
            <v>177.69000000000003</v>
          </cell>
          <cell r="O20">
            <v>188.327</v>
          </cell>
          <cell r="P20">
            <v>183.60299999999998</v>
          </cell>
          <cell r="Q20">
            <v>6.1769999999999996</v>
          </cell>
          <cell r="R20">
            <v>251.38299475000002</v>
          </cell>
          <cell r="S20">
            <v>240.12790247000001</v>
          </cell>
          <cell r="T20">
            <v>201.88308323999999</v>
          </cell>
          <cell r="U20">
            <v>172.43799999999999</v>
          </cell>
          <cell r="V20">
            <v>180.5</v>
          </cell>
          <cell r="W20">
            <v>163.6</v>
          </cell>
          <cell r="X20">
            <v>187.39743250497878</v>
          </cell>
        </row>
        <row r="21">
          <cell r="B21" t="str">
            <v xml:space="preserve">     Imports</v>
          </cell>
          <cell r="L21">
            <v>150.5</v>
          </cell>
          <cell r="M21">
            <v>144.553</v>
          </cell>
          <cell r="N21">
            <v>164.10000000000002</v>
          </cell>
          <cell r="O21">
            <v>177.649</v>
          </cell>
          <cell r="P21">
            <v>174.15899999999999</v>
          </cell>
          <cell r="Q21">
            <v>185</v>
          </cell>
          <cell r="R21">
            <v>248.52022104000002</v>
          </cell>
          <cell r="S21">
            <v>239.55073434000002</v>
          </cell>
          <cell r="T21">
            <v>201.72480949999999</v>
          </cell>
          <cell r="U21">
            <v>172.399</v>
          </cell>
          <cell r="V21">
            <v>180.5</v>
          </cell>
          <cell r="W21">
            <v>163.6</v>
          </cell>
          <cell r="X21">
            <v>187.39743250497878</v>
          </cell>
        </row>
        <row r="22">
          <cell r="B22" t="str">
            <v xml:space="preserve">     Exports</v>
          </cell>
          <cell r="L22">
            <v>12.5</v>
          </cell>
          <cell r="M22">
            <v>12</v>
          </cell>
          <cell r="N22">
            <v>13.59</v>
          </cell>
          <cell r="O22">
            <v>10.678000000000001</v>
          </cell>
          <cell r="P22">
            <v>9.4440000000000008</v>
          </cell>
          <cell r="Q22">
            <v>6.1769999999999996</v>
          </cell>
          <cell r="R22">
            <v>2.8627737099999999</v>
          </cell>
          <cell r="S22">
            <v>0.57716813</v>
          </cell>
          <cell r="T22">
            <v>0.15827374</v>
          </cell>
          <cell r="U22">
            <v>3.9E-2</v>
          </cell>
          <cell r="V22">
            <v>0</v>
          </cell>
          <cell r="W22">
            <v>0</v>
          </cell>
          <cell r="X22">
            <v>0</v>
          </cell>
        </row>
        <row r="23">
          <cell r="B23" t="str">
            <v xml:space="preserve">   Taxes on dom. trans.</v>
          </cell>
          <cell r="L23">
            <v>303.09999999999997</v>
          </cell>
          <cell r="M23">
            <v>331.24599999999998</v>
          </cell>
          <cell r="N23">
            <v>344.82599999999996</v>
          </cell>
          <cell r="O23">
            <v>352.89651900000001</v>
          </cell>
          <cell r="P23">
            <v>363.52300000000002</v>
          </cell>
          <cell r="Q23">
            <v>295.34399999999999</v>
          </cell>
          <cell r="R23">
            <v>401.53142653999998</v>
          </cell>
          <cell r="S23">
            <v>403.02376877999995</v>
          </cell>
          <cell r="T23">
            <v>371.26939588999994</v>
          </cell>
          <cell r="U23">
            <v>351.41183799999999</v>
          </cell>
          <cell r="V23">
            <v>360.48999999999995</v>
          </cell>
          <cell r="W23">
            <v>372.49999999999994</v>
          </cell>
          <cell r="X23">
            <v>425.25154664473121</v>
          </cell>
        </row>
        <row r="24">
          <cell r="B24" t="str">
            <v xml:space="preserve">     Value added</v>
          </cell>
          <cell r="L24">
            <v>119.8</v>
          </cell>
          <cell r="M24">
            <v>134.69999999999999</v>
          </cell>
          <cell r="N24">
            <v>143.20499999999998</v>
          </cell>
          <cell r="O24">
            <v>147.32999999999998</v>
          </cell>
          <cell r="P24">
            <v>164.559</v>
          </cell>
          <cell r="Q24">
            <v>105</v>
          </cell>
          <cell r="R24">
            <v>182.53178466999998</v>
          </cell>
          <cell r="S24">
            <v>187.47817636999997</v>
          </cell>
          <cell r="T24">
            <v>165.61161465999999</v>
          </cell>
          <cell r="U24">
            <v>154.125</v>
          </cell>
          <cell r="V24">
            <v>154.1</v>
          </cell>
          <cell r="W24">
            <v>171.7</v>
          </cell>
          <cell r="X24">
            <v>196.67566724391725</v>
          </cell>
        </row>
        <row r="25">
          <cell r="B25" t="str">
            <v xml:space="preserve">     Petroleum products</v>
          </cell>
          <cell r="L25">
            <v>86.1</v>
          </cell>
          <cell r="M25">
            <v>92.745999999999995</v>
          </cell>
          <cell r="N25">
            <v>93.9</v>
          </cell>
          <cell r="O25">
            <v>95.346000000000004</v>
          </cell>
          <cell r="P25">
            <v>97.632000000000005</v>
          </cell>
          <cell r="Q25">
            <v>87.2</v>
          </cell>
          <cell r="R25">
            <v>115.17985056000001</v>
          </cell>
          <cell r="S25">
            <v>122.04256617</v>
          </cell>
          <cell r="T25">
            <v>108.78211537</v>
          </cell>
          <cell r="U25">
            <v>106.874</v>
          </cell>
          <cell r="V25">
            <v>115.9</v>
          </cell>
          <cell r="W25">
            <v>108</v>
          </cell>
          <cell r="X25">
            <v>124.20979651917916</v>
          </cell>
        </row>
        <row r="26">
          <cell r="B26" t="str">
            <v xml:space="preserve">     Tabacco and Beverages</v>
          </cell>
          <cell r="L26">
            <v>35.299999999999997</v>
          </cell>
          <cell r="M26">
            <v>40.1</v>
          </cell>
          <cell r="N26">
            <v>40.829000000000001</v>
          </cell>
          <cell r="O26">
            <v>41.383819000000003</v>
          </cell>
          <cell r="P26">
            <v>37.069000000000003</v>
          </cell>
          <cell r="Q26">
            <v>40.228000000000002</v>
          </cell>
          <cell r="R26">
            <v>37.979078280000003</v>
          </cell>
          <cell r="S26">
            <v>33.401560679999996</v>
          </cell>
          <cell r="T26">
            <v>32.512555259999999</v>
          </cell>
          <cell r="U26">
            <v>33.353837999999996</v>
          </cell>
          <cell r="V26">
            <v>33.159999999999997</v>
          </cell>
          <cell r="W26">
            <v>34.4</v>
          </cell>
          <cell r="X26">
            <v>38.687427275088751</v>
          </cell>
        </row>
        <row r="27">
          <cell r="B27" t="str">
            <v xml:space="preserve">     Other </v>
          </cell>
          <cell r="L27">
            <v>61.9</v>
          </cell>
          <cell r="M27">
            <v>63.7</v>
          </cell>
          <cell r="N27">
            <v>66.89200000000001</v>
          </cell>
          <cell r="O27">
            <v>68.836700000000008</v>
          </cell>
          <cell r="P27">
            <v>64.262999999999991</v>
          </cell>
          <cell r="Q27">
            <v>62.915999999999997</v>
          </cell>
          <cell r="R27">
            <v>65.840713030000003</v>
          </cell>
          <cell r="S27">
            <v>60.101465560000001</v>
          </cell>
          <cell r="T27">
            <v>64.363110599999999</v>
          </cell>
          <cell r="U27">
            <v>57.058999999999997</v>
          </cell>
          <cell r="V27">
            <v>57.33</v>
          </cell>
          <cell r="W27">
            <v>58.4</v>
          </cell>
          <cell r="X27">
            <v>65.67865560654603</v>
          </cell>
        </row>
        <row r="28">
          <cell r="B28" t="str">
            <v xml:space="preserve"> Nontax revenue</v>
          </cell>
          <cell r="L28">
            <v>435.9</v>
          </cell>
          <cell r="M28">
            <v>491.4</v>
          </cell>
          <cell r="N28">
            <v>443.60300000000001</v>
          </cell>
          <cell r="O28">
            <v>481.64660000000003</v>
          </cell>
          <cell r="P28">
            <v>558.21399999999994</v>
          </cell>
          <cell r="Q28">
            <v>554.32599999999991</v>
          </cell>
          <cell r="R28">
            <v>604.32560713999987</v>
          </cell>
          <cell r="S28">
            <v>725.95652016000008</v>
          </cell>
          <cell r="T28">
            <v>988.27156490000016</v>
          </cell>
          <cell r="U28">
            <v>878.67500000000007</v>
          </cell>
          <cell r="V28">
            <v>904</v>
          </cell>
          <cell r="W28">
            <v>918.70939999999996</v>
          </cell>
          <cell r="X28">
            <v>842.1842005558924</v>
          </cell>
        </row>
        <row r="29">
          <cell r="B29" t="str">
            <v xml:space="preserve">   Panama Canal</v>
          </cell>
          <cell r="L29">
            <v>74.5</v>
          </cell>
          <cell r="M29">
            <v>78.3</v>
          </cell>
          <cell r="N29">
            <v>81.225999999999999</v>
          </cell>
          <cell r="O29">
            <v>92.010999999999996</v>
          </cell>
          <cell r="P29">
            <v>94.082999999999998</v>
          </cell>
          <cell r="Q29">
            <v>95.4</v>
          </cell>
          <cell r="R29">
            <v>96.317645850000005</v>
          </cell>
          <cell r="S29">
            <v>138.76527934000001</v>
          </cell>
          <cell r="T29">
            <v>142.35499999999999</v>
          </cell>
          <cell r="U29">
            <v>141.1</v>
          </cell>
          <cell r="V29">
            <v>159.9</v>
          </cell>
          <cell r="W29">
            <v>170.85939999999999</v>
          </cell>
          <cell r="X29">
            <v>177.92072060091783</v>
          </cell>
        </row>
        <row r="30">
          <cell r="B30" t="str">
            <v xml:space="preserve">   Oil pipeline </v>
          </cell>
          <cell r="L30">
            <v>7.4</v>
          </cell>
          <cell r="M30">
            <v>3.8</v>
          </cell>
          <cell r="N30">
            <v>3.4870000000000001</v>
          </cell>
          <cell r="O30">
            <v>3.1259999999999999</v>
          </cell>
          <cell r="P30">
            <v>0</v>
          </cell>
          <cell r="Q30">
            <v>0</v>
          </cell>
          <cell r="R30">
            <v>7.2197339999999999E-2</v>
          </cell>
          <cell r="S30">
            <v>2.1823799999999998E-3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</row>
        <row r="31">
          <cell r="B31" t="str">
            <v xml:space="preserve">   Other </v>
          </cell>
          <cell r="L31">
            <v>138</v>
          </cell>
          <cell r="M31">
            <v>148.1</v>
          </cell>
          <cell r="N31">
            <v>137.578</v>
          </cell>
          <cell r="O31">
            <v>122.08960000000002</v>
          </cell>
          <cell r="P31">
            <v>118.226</v>
          </cell>
          <cell r="Q31">
            <v>180.99</v>
          </cell>
          <cell r="R31">
            <v>212.33823167</v>
          </cell>
          <cell r="S31">
            <v>194.71550729000001</v>
          </cell>
          <cell r="T31">
            <v>176.1905649</v>
          </cell>
          <cell r="U31">
            <v>161.77100000000002</v>
          </cell>
          <cell r="V31">
            <v>152</v>
          </cell>
          <cell r="W31">
            <v>165.3</v>
          </cell>
          <cell r="X31">
            <v>172.13156030825181</v>
          </cell>
        </row>
        <row r="32">
          <cell r="B32" t="str">
            <v xml:space="preserve">   Transf. from RPS.</v>
          </cell>
          <cell r="L32">
            <v>216</v>
          </cell>
          <cell r="M32">
            <v>261.2</v>
          </cell>
          <cell r="N32">
            <v>221.31200000000001</v>
          </cell>
          <cell r="O32">
            <v>264.42</v>
          </cell>
          <cell r="P32">
            <v>345.90499999999997</v>
          </cell>
          <cell r="Q32">
            <v>257.62199999999996</v>
          </cell>
          <cell r="R32">
            <v>223.45648374000001</v>
          </cell>
          <cell r="S32">
            <v>154.46450382</v>
          </cell>
          <cell r="T32">
            <v>340.41200000000003</v>
          </cell>
          <cell r="U32">
            <v>251.81000000000003</v>
          </cell>
          <cell r="V32">
            <v>225.8</v>
          </cell>
          <cell r="W32">
            <v>225.8</v>
          </cell>
          <cell r="X32">
            <v>235.13191964672271</v>
          </cell>
        </row>
        <row r="33">
          <cell r="B33" t="str">
            <v xml:space="preserve">     of which: Cons. pub. sec.</v>
          </cell>
          <cell r="L33">
            <v>161.19999999999999</v>
          </cell>
          <cell r="M33">
            <v>203.1</v>
          </cell>
          <cell r="N33">
            <v>155.10300000000001</v>
          </cell>
          <cell r="O33">
            <v>184.65200000000002</v>
          </cell>
          <cell r="P33">
            <v>217.17600000000002</v>
          </cell>
          <cell r="Q33">
            <v>150.38499999999999</v>
          </cell>
          <cell r="R33">
            <v>125.91956753999999</v>
          </cell>
          <cell r="S33">
            <v>58.926073270000003</v>
          </cell>
          <cell r="T33">
            <v>109.24400000000003</v>
          </cell>
          <cell r="U33">
            <v>82.323000000000008</v>
          </cell>
          <cell r="V33">
            <v>77.7</v>
          </cell>
          <cell r="W33">
            <v>76.65000000000002</v>
          </cell>
          <cell r="X33">
            <v>79.817810632955258</v>
          </cell>
        </row>
        <row r="34">
          <cell r="B34" t="str">
            <v xml:space="preserve">               Non Cons. Pub. Sector</v>
          </cell>
          <cell r="L34">
            <v>54.8</v>
          </cell>
          <cell r="M34">
            <v>58.1</v>
          </cell>
          <cell r="N34">
            <v>66.209000000000003</v>
          </cell>
          <cell r="O34">
            <v>79.768000000000001</v>
          </cell>
          <cell r="P34">
            <v>128.72899999999998</v>
          </cell>
          <cell r="Q34">
            <v>107.23699999999999</v>
          </cell>
          <cell r="R34">
            <v>97.536916200000007</v>
          </cell>
          <cell r="S34">
            <v>95.538430549999987</v>
          </cell>
          <cell r="T34">
            <v>231.16800000000003</v>
          </cell>
          <cell r="U34">
            <v>169.48700000000002</v>
          </cell>
          <cell r="V34">
            <v>148.10000000000002</v>
          </cell>
          <cell r="W34">
            <v>149.15</v>
          </cell>
          <cell r="X34">
            <v>155.31410901376745</v>
          </cell>
        </row>
        <row r="35">
          <cell r="B35" t="str">
            <v xml:space="preserve">   Interest Fondo Fiduciario and Others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20.314</v>
          </cell>
          <cell r="R35">
            <v>42.741048540000001</v>
          </cell>
          <cell r="S35">
            <v>89.860094750000002</v>
          </cell>
          <cell r="T35">
            <v>107.351</v>
          </cell>
          <cell r="U35">
            <v>111.7</v>
          </cell>
          <cell r="V35">
            <v>88.5</v>
          </cell>
          <cell r="W35">
            <v>93.25</v>
          </cell>
          <cell r="X35">
            <v>100</v>
          </cell>
        </row>
        <row r="36">
          <cell r="B36" t="str">
            <v xml:space="preserve">   Dividendo C&amp;W, S.A. + ETESA+Canal Authority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29.4</v>
          </cell>
          <cell r="S36">
            <v>36.000549999999997</v>
          </cell>
          <cell r="T36">
            <v>81.503</v>
          </cell>
          <cell r="U36">
            <v>108.59</v>
          </cell>
          <cell r="V36">
            <v>192.8</v>
          </cell>
          <cell r="W36">
            <v>167.5</v>
          </cell>
          <cell r="X36">
            <v>69</v>
          </cell>
        </row>
        <row r="37">
          <cell r="B37" t="str">
            <v xml:space="preserve">   Dividendo BNP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112.14840258</v>
          </cell>
          <cell r="T37">
            <v>140.46</v>
          </cell>
          <cell r="U37">
            <v>103.70399999999999</v>
          </cell>
          <cell r="V37">
            <v>85</v>
          </cell>
          <cell r="W37">
            <v>96</v>
          </cell>
          <cell r="X37">
            <v>88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</row>
        <row r="39">
          <cell r="B39" t="str">
            <v>Capital revenues</v>
          </cell>
          <cell r="L39">
            <v>4.3</v>
          </cell>
          <cell r="M39">
            <v>2</v>
          </cell>
          <cell r="N39">
            <v>2.9029999999999996</v>
          </cell>
          <cell r="O39">
            <v>1.8839999999999999</v>
          </cell>
          <cell r="P39">
            <v>1.5229999999999999</v>
          </cell>
          <cell r="Q39">
            <v>2.5270000000000001</v>
          </cell>
          <cell r="R39">
            <v>1.4264261199999999</v>
          </cell>
          <cell r="S39">
            <v>3.2380648600000002</v>
          </cell>
          <cell r="T39">
            <v>1.23</v>
          </cell>
          <cell r="U39">
            <v>58.6</v>
          </cell>
          <cell r="V39">
            <v>2.5</v>
          </cell>
          <cell r="W39">
            <v>19</v>
          </cell>
          <cell r="X39">
            <v>19.785236817040438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</row>
        <row r="41">
          <cell r="B41" t="str">
            <v>Grants</v>
          </cell>
          <cell r="L41">
            <v>8.6999999999999993</v>
          </cell>
          <cell r="M41">
            <v>0.1</v>
          </cell>
          <cell r="N41">
            <v>1.46</v>
          </cell>
          <cell r="O41">
            <v>7.8</v>
          </cell>
          <cell r="P41">
            <v>4.55</v>
          </cell>
          <cell r="Q41">
            <v>70.600000000000009</v>
          </cell>
          <cell r="R41">
            <v>57.2941</v>
          </cell>
          <cell r="S41">
            <v>4.9999849999999997</v>
          </cell>
          <cell r="T41">
            <v>3.8260000000000001</v>
          </cell>
          <cell r="U41">
            <v>0.6</v>
          </cell>
          <cell r="V41">
            <v>0</v>
          </cell>
          <cell r="W41">
            <v>12.2</v>
          </cell>
          <cell r="X41">
            <v>12.704204693047016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</row>
        <row r="43">
          <cell r="B43" t="str">
            <v>Total Expenditure</v>
          </cell>
          <cell r="L43">
            <v>1283.6469999999999</v>
          </cell>
          <cell r="M43">
            <v>1390.2839999999999</v>
          </cell>
          <cell r="N43">
            <v>1245.9539999999997</v>
          </cell>
          <cell r="O43">
            <v>1225.3210000000001</v>
          </cell>
          <cell r="P43">
            <v>1292.866</v>
          </cell>
          <cell r="Q43">
            <v>1130.4059999999999</v>
          </cell>
          <cell r="R43">
            <v>1948.9841352799999</v>
          </cell>
          <cell r="S43">
            <v>2173.02612168</v>
          </cell>
          <cell r="T43">
            <v>2242.0615823100002</v>
          </cell>
          <cell r="U43">
            <v>2277.88132331</v>
          </cell>
          <cell r="V43">
            <v>2267.3682954828</v>
          </cell>
          <cell r="W43">
            <v>2353.9801963818772</v>
          </cell>
          <cell r="X43">
            <v>2444.0725502422174</v>
          </cell>
        </row>
        <row r="45">
          <cell r="B45" t="str">
            <v xml:space="preserve">Current Expenditure </v>
          </cell>
          <cell r="L45">
            <v>1166.1469999999999</v>
          </cell>
          <cell r="M45">
            <v>1167.28</v>
          </cell>
          <cell r="N45">
            <v>1073.8729999999998</v>
          </cell>
          <cell r="O45">
            <v>1071.9370000000001</v>
          </cell>
          <cell r="P45">
            <v>1068.722</v>
          </cell>
          <cell r="Q45">
            <v>1133.9409999999998</v>
          </cell>
          <cell r="R45">
            <v>1750.96220563</v>
          </cell>
          <cell r="S45">
            <v>1828.4246561600003</v>
          </cell>
          <cell r="T45">
            <v>1959.3744259999999</v>
          </cell>
          <cell r="U45">
            <v>1974.5813233099998</v>
          </cell>
          <cell r="V45">
            <v>1986.2682954828001</v>
          </cell>
          <cell r="W45">
            <v>2076.6</v>
          </cell>
          <cell r="X45">
            <v>2118.8287147805004</v>
          </cell>
        </row>
        <row r="46">
          <cell r="B46" t="str">
            <v>Non-interest spending</v>
          </cell>
          <cell r="L46">
            <v>1166.1469999999999</v>
          </cell>
          <cell r="M46">
            <v>1167.28</v>
          </cell>
          <cell r="N46">
            <v>1073.8729999999998</v>
          </cell>
          <cell r="O46">
            <v>1071.9370000000001</v>
          </cell>
          <cell r="P46">
            <v>1068.722</v>
          </cell>
          <cell r="Q46">
            <v>1133.9409999999998</v>
          </cell>
          <cell r="R46">
            <v>1429.1222056299998</v>
          </cell>
          <cell r="S46">
            <v>1380.7408285600004</v>
          </cell>
          <cell r="T46">
            <v>1480.4154259999998</v>
          </cell>
          <cell r="U46">
            <v>1474.1813233099997</v>
          </cell>
          <cell r="V46">
            <v>1434.3682954828</v>
          </cell>
          <cell r="W46">
            <v>1438</v>
          </cell>
          <cell r="X46">
            <v>1477.1287147805003</v>
          </cell>
        </row>
        <row r="47">
          <cell r="B47" t="str">
            <v xml:space="preserve">  Wages and salaries</v>
          </cell>
          <cell r="L47">
            <v>445.21999999999997</v>
          </cell>
          <cell r="M47">
            <v>492.7</v>
          </cell>
          <cell r="N47">
            <v>523.9559999999999</v>
          </cell>
          <cell r="O47">
            <v>542.94600000000003</v>
          </cell>
          <cell r="P47">
            <v>568.46999999999991</v>
          </cell>
          <cell r="Q47">
            <v>592.37899999999991</v>
          </cell>
          <cell r="R47">
            <v>636.77290491000008</v>
          </cell>
          <cell r="S47">
            <v>629.97793037000008</v>
          </cell>
          <cell r="T47">
            <v>641.65199999999993</v>
          </cell>
          <cell r="U47">
            <v>673.59122156000001</v>
          </cell>
          <cell r="V47">
            <v>707.27078263800001</v>
          </cell>
          <cell r="W47">
            <v>705</v>
          </cell>
          <cell r="X47">
            <v>730.13641873755307</v>
          </cell>
        </row>
        <row r="48">
          <cell r="B48" t="str">
            <v xml:space="preserve">  Bonus</v>
          </cell>
          <cell r="L48">
            <v>32.979999999999997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</row>
        <row r="49">
          <cell r="B49" t="str">
            <v xml:space="preserve">  Severance payments</v>
          </cell>
          <cell r="L49">
            <v>0</v>
          </cell>
          <cell r="M49">
            <v>10.102</v>
          </cell>
          <cell r="N49">
            <v>3.3540000000000001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55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</row>
        <row r="50">
          <cell r="B50" t="str">
            <v xml:space="preserve">  Goods and Services</v>
          </cell>
          <cell r="L50">
            <v>124.146</v>
          </cell>
          <cell r="M50">
            <v>149.30000000000001</v>
          </cell>
          <cell r="N50">
            <v>134.75200000000001</v>
          </cell>
          <cell r="O50">
            <v>111.82299999999999</v>
          </cell>
          <cell r="P50">
            <v>114.514</v>
          </cell>
          <cell r="Q50">
            <v>147.50400000000002</v>
          </cell>
          <cell r="R50">
            <v>144.27971201</v>
          </cell>
          <cell r="S50">
            <v>163.22468878000001</v>
          </cell>
          <cell r="T50">
            <v>178.27600000000001</v>
          </cell>
          <cell r="U50">
            <v>172.35072012999998</v>
          </cell>
          <cell r="V50">
            <v>165</v>
          </cell>
          <cell r="W50">
            <v>161</v>
          </cell>
          <cell r="X50">
            <v>159.6538488180795</v>
          </cell>
        </row>
        <row r="51">
          <cell r="B51" t="str">
            <v xml:space="preserve">  Certificates (titulos prestasonales)</v>
          </cell>
          <cell r="L51">
            <v>0</v>
          </cell>
          <cell r="M51">
            <v>65</v>
          </cell>
          <cell r="N51">
            <v>6.1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</row>
        <row r="52">
          <cell r="B52" t="str">
            <v xml:space="preserve">  Pensions and transfers</v>
          </cell>
          <cell r="L52">
            <v>563.80099999999993</v>
          </cell>
          <cell r="M52">
            <v>450.178</v>
          </cell>
          <cell r="N52">
            <v>405.71099999999996</v>
          </cell>
          <cell r="O52">
            <v>417.16800000000006</v>
          </cell>
          <cell r="P52">
            <v>385.738</v>
          </cell>
          <cell r="Q52">
            <v>394.05799999999999</v>
          </cell>
          <cell r="R52">
            <v>648.06958870999983</v>
          </cell>
          <cell r="S52">
            <v>485.05873530999997</v>
          </cell>
          <cell r="T52">
            <v>615.71142599999996</v>
          </cell>
          <cell r="U52">
            <v>562.7393816199999</v>
          </cell>
          <cell r="V52">
            <v>526.09751284480001</v>
          </cell>
          <cell r="W52">
            <v>535</v>
          </cell>
          <cell r="X52">
            <v>546.33844722486788</v>
          </cell>
        </row>
        <row r="53">
          <cell r="B53" t="str">
            <v xml:space="preserve">     Agencias decent.</v>
          </cell>
          <cell r="L53">
            <v>60.606999999999999</v>
          </cell>
          <cell r="M53">
            <v>61.12</v>
          </cell>
          <cell r="N53">
            <v>68.8</v>
          </cell>
          <cell r="O53">
            <v>68.899999999999991</v>
          </cell>
          <cell r="P53">
            <v>74.516000000000005</v>
          </cell>
          <cell r="Q53">
            <v>76.649000000000001</v>
          </cell>
          <cell r="R53">
            <v>78.411671769999998</v>
          </cell>
          <cell r="S53">
            <v>83.543506569999991</v>
          </cell>
          <cell r="T53">
            <v>85.009999999999991</v>
          </cell>
          <cell r="U53">
            <v>92.892201999999997</v>
          </cell>
          <cell r="V53">
            <v>94.750046040000001</v>
          </cell>
          <cell r="W53">
            <v>95</v>
          </cell>
          <cell r="X53">
            <v>95.95839856264611</v>
          </cell>
        </row>
        <row r="54">
          <cell r="B54" t="str">
            <v xml:space="preserve">     Empresas publicas</v>
          </cell>
          <cell r="L54">
            <v>2</v>
          </cell>
          <cell r="M54">
            <v>2.9060000000000001</v>
          </cell>
          <cell r="N54">
            <v>0</v>
          </cell>
          <cell r="O54">
            <v>2.78</v>
          </cell>
          <cell r="P54">
            <v>2.2350000000000003</v>
          </cell>
          <cell r="Q54">
            <v>2.5649999999999999</v>
          </cell>
          <cell r="R54">
            <v>1.9907213800000001</v>
          </cell>
          <cell r="S54">
            <v>2.1427530199999998</v>
          </cell>
          <cell r="T54">
            <v>1.9810000000000001</v>
          </cell>
          <cell r="U54">
            <v>3.0360279999999999</v>
          </cell>
          <cell r="V54">
            <v>3.15746912</v>
          </cell>
          <cell r="W54">
            <v>3</v>
          </cell>
          <cell r="X54">
            <v>3.1239847605853321</v>
          </cell>
        </row>
        <row r="55">
          <cell r="B55" t="str">
            <v xml:space="preserve">     SSA</v>
          </cell>
          <cell r="L55">
            <v>204.34699999999998</v>
          </cell>
          <cell r="M55">
            <v>209.10000000000002</v>
          </cell>
          <cell r="N55">
            <v>212.15300000000002</v>
          </cell>
          <cell r="O55">
            <v>216.72000000000003</v>
          </cell>
          <cell r="P55">
            <v>170.68700000000001</v>
          </cell>
          <cell r="Q55">
            <v>194.01900000000001</v>
          </cell>
          <cell r="R55">
            <v>400.02708733999998</v>
          </cell>
          <cell r="S55">
            <v>260.09004670000002</v>
          </cell>
          <cell r="T55">
            <v>346.37442599999997</v>
          </cell>
          <cell r="U55">
            <v>298.11115161999999</v>
          </cell>
          <cell r="V55">
            <v>289.08999768479998</v>
          </cell>
          <cell r="W55">
            <v>290</v>
          </cell>
          <cell r="X55">
            <v>298.77306823101566</v>
          </cell>
        </row>
        <row r="56">
          <cell r="B56" t="str">
            <v xml:space="preserve">       Interest</v>
          </cell>
          <cell r="L56">
            <v>73.198999999999998</v>
          </cell>
          <cell r="M56">
            <v>96.3</v>
          </cell>
          <cell r="N56">
            <v>91.044000000000011</v>
          </cell>
          <cell r="O56">
            <v>85.52000000000001</v>
          </cell>
          <cell r="P56">
            <v>79.567000000000007</v>
          </cell>
          <cell r="Q56">
            <v>73.210999999999999</v>
          </cell>
          <cell r="R56">
            <v>71.977037899999999</v>
          </cell>
          <cell r="S56">
            <v>69.719422230000006</v>
          </cell>
          <cell r="T56">
            <v>83.034425999999996</v>
          </cell>
          <cell r="U56">
            <v>85.471151620000001</v>
          </cell>
          <cell r="V56">
            <v>84.789997684800014</v>
          </cell>
          <cell r="W56">
            <v>85</v>
          </cell>
          <cell r="X56">
            <v>88.512901549917743</v>
          </cell>
        </row>
        <row r="57">
          <cell r="B57" t="str">
            <v xml:space="preserve">       Deficit Fondo Complementario</v>
          </cell>
          <cell r="L57">
            <v>20.99</v>
          </cell>
          <cell r="M57">
            <v>28.1</v>
          </cell>
          <cell r="N57">
            <v>28.872</v>
          </cell>
          <cell r="O57">
            <v>36.18</v>
          </cell>
          <cell r="P57">
            <v>36.997999999999998</v>
          </cell>
          <cell r="Q57">
            <v>63.33</v>
          </cell>
          <cell r="R57">
            <v>80.479011130000004</v>
          </cell>
          <cell r="S57">
            <v>79.59168785</v>
          </cell>
          <cell r="T57">
            <v>112.95099999999999</v>
          </cell>
          <cell r="U57">
            <v>105.74</v>
          </cell>
          <cell r="V57">
            <v>94.7</v>
          </cell>
          <cell r="W57">
            <v>90</v>
          </cell>
          <cell r="X57">
            <v>70</v>
          </cell>
        </row>
        <row r="58">
          <cell r="B58" t="str">
            <v xml:space="preserve">       Cuotas</v>
          </cell>
          <cell r="L58">
            <v>110.158</v>
          </cell>
          <cell r="M58">
            <v>84.7</v>
          </cell>
          <cell r="N58">
            <v>92.236999999999995</v>
          </cell>
          <cell r="O58">
            <v>95.02</v>
          </cell>
          <cell r="P58">
            <v>54.122</v>
          </cell>
          <cell r="Q58">
            <v>57.478000000000002</v>
          </cell>
          <cell r="R58">
            <v>247.57103831000001</v>
          </cell>
          <cell r="S58">
            <v>110.77893662000001</v>
          </cell>
          <cell r="T58">
            <v>150.38900000000001</v>
          </cell>
          <cell r="U58">
            <v>106.9</v>
          </cell>
          <cell r="V58">
            <v>109.6</v>
          </cell>
          <cell r="W58">
            <v>115</v>
          </cell>
          <cell r="X58">
            <v>140.26016668109793</v>
          </cell>
        </row>
        <row r="59">
          <cell r="B59" t="str">
            <v xml:space="preserve">     Other (Agencias No Consolidadas)</v>
          </cell>
          <cell r="L59">
            <v>92.5</v>
          </cell>
          <cell r="M59">
            <v>115.77200000000001</v>
          </cell>
          <cell r="N59">
            <v>124.75799999999994</v>
          </cell>
          <cell r="O59">
            <v>128.76800000000003</v>
          </cell>
          <cell r="P59">
            <v>138.29999999999998</v>
          </cell>
          <cell r="Q59">
            <v>120.82499999999996</v>
          </cell>
          <cell r="R59">
            <v>167.64010821999995</v>
          </cell>
          <cell r="S59">
            <v>139.28242902000002</v>
          </cell>
          <cell r="T59">
            <v>182.346</v>
          </cell>
          <cell r="U59">
            <v>168.7</v>
          </cell>
          <cell r="V59">
            <v>139.10000000000002</v>
          </cell>
          <cell r="W59">
            <v>147</v>
          </cell>
          <cell r="X59">
            <v>148.48299567062082</v>
          </cell>
        </row>
        <row r="60">
          <cell r="B60" t="str">
            <v xml:space="preserve">  Other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42.458501550000001</v>
          </cell>
          <cell r="S60">
            <v>47.479474100000004</v>
          </cell>
          <cell r="T60">
            <v>44.776000000000003</v>
          </cell>
          <cell r="U60">
            <v>65.5</v>
          </cell>
          <cell r="V60">
            <v>36</v>
          </cell>
          <cell r="W60">
            <v>37</v>
          </cell>
          <cell r="X60">
            <v>41</v>
          </cell>
        </row>
        <row r="61">
          <cell r="B61" t="str">
            <v>Interest Payments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321.84000000000003</v>
          </cell>
          <cell r="S61">
            <v>447.68382759999997</v>
          </cell>
          <cell r="T61">
            <v>478.959</v>
          </cell>
          <cell r="U61">
            <v>500.4</v>
          </cell>
          <cell r="V61">
            <v>551.9</v>
          </cell>
          <cell r="W61">
            <v>638.6</v>
          </cell>
          <cell r="X61">
            <v>641.70000000000005</v>
          </cell>
        </row>
        <row r="62">
          <cell r="B62" t="str">
            <v xml:space="preserve">  Internal Interest  </v>
          </cell>
          <cell r="L62">
            <v>29.6</v>
          </cell>
          <cell r="M62">
            <v>24.8</v>
          </cell>
          <cell r="N62">
            <v>24.2</v>
          </cell>
          <cell r="O62">
            <v>25.25</v>
          </cell>
          <cell r="P62">
            <v>28.6</v>
          </cell>
          <cell r="Q62">
            <v>32.9</v>
          </cell>
          <cell r="R62">
            <v>42.34</v>
          </cell>
          <cell r="S62">
            <v>83.183827599999987</v>
          </cell>
          <cell r="T62">
            <v>121.45899999999999</v>
          </cell>
          <cell r="U62">
            <v>93.7</v>
          </cell>
          <cell r="V62">
            <v>100.5</v>
          </cell>
          <cell r="W62">
            <v>115.9</v>
          </cell>
          <cell r="X62">
            <v>114</v>
          </cell>
        </row>
        <row r="63">
          <cell r="B63" t="str">
            <v xml:space="preserve">  External Interest Due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266.8</v>
          </cell>
          <cell r="R63">
            <v>279.5</v>
          </cell>
          <cell r="S63">
            <v>364.5</v>
          </cell>
          <cell r="T63">
            <v>357.5</v>
          </cell>
          <cell r="U63">
            <v>406.7</v>
          </cell>
          <cell r="V63">
            <v>451.4</v>
          </cell>
          <cell r="W63">
            <v>522.70000000000005</v>
          </cell>
          <cell r="X63">
            <v>527.70000000000005</v>
          </cell>
        </row>
        <row r="64">
          <cell r="B64" t="str">
            <v>External interest paid</v>
          </cell>
          <cell r="L64">
            <v>0</v>
          </cell>
          <cell r="M64">
            <v>0</v>
          </cell>
          <cell r="N64">
            <v>71.7</v>
          </cell>
          <cell r="O64">
            <v>108.5</v>
          </cell>
          <cell r="P64">
            <v>102.2</v>
          </cell>
          <cell r="Q64">
            <v>226.8</v>
          </cell>
          <cell r="R64">
            <v>260.3</v>
          </cell>
          <cell r="S64">
            <v>332.2</v>
          </cell>
          <cell r="T64">
            <v>331.9</v>
          </cell>
          <cell r="U64">
            <v>378.3</v>
          </cell>
          <cell r="V64">
            <v>448.4</v>
          </cell>
          <cell r="W64">
            <v>522.70000000000005</v>
          </cell>
          <cell r="X64">
            <v>527.70000000000005</v>
          </cell>
        </row>
        <row r="65">
          <cell r="B65" t="str">
            <v>External interest arrears</v>
          </cell>
          <cell r="L65">
            <v>0</v>
          </cell>
          <cell r="M65">
            <v>0</v>
          </cell>
          <cell r="N65">
            <v>254.4</v>
          </cell>
          <cell r="O65">
            <v>260.10000000000002</v>
          </cell>
          <cell r="P65">
            <v>6</v>
          </cell>
          <cell r="Q65">
            <v>4.3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</row>
        <row r="66">
          <cell r="B66" t="str">
            <v>Capitalization of interest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112.1</v>
          </cell>
          <cell r="Q66">
            <v>35.700000000000003</v>
          </cell>
          <cell r="R66">
            <v>19.2</v>
          </cell>
          <cell r="S66">
            <v>32.299999999999997</v>
          </cell>
          <cell r="T66">
            <v>25.6</v>
          </cell>
          <cell r="U66">
            <v>28.4</v>
          </cell>
          <cell r="V66">
            <v>3</v>
          </cell>
          <cell r="W66">
            <v>0</v>
          </cell>
          <cell r="X66">
            <v>0</v>
          </cell>
        </row>
        <row r="67">
          <cell r="B67" t="str">
            <v xml:space="preserve">  Other</v>
          </cell>
          <cell r="L67" t="e">
            <v>#REF!</v>
          </cell>
          <cell r="M67" t="e">
            <v>#REF!</v>
          </cell>
          <cell r="N67" t="e">
            <v>#REF!</v>
          </cell>
          <cell r="O67" t="e">
            <v>#REF!</v>
          </cell>
          <cell r="P67" t="e">
            <v>#REF!</v>
          </cell>
          <cell r="Q67" t="e">
            <v>#REF!</v>
          </cell>
          <cell r="R67">
            <v>0</v>
          </cell>
          <cell r="S67">
            <v>0</v>
          </cell>
          <cell r="T67" t="str">
            <v xml:space="preserve"> 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</row>
        <row r="68">
          <cell r="B68" t="str">
            <v xml:space="preserve"> Extraordinary expenditure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149.01115631000039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</row>
        <row r="69">
          <cell r="B69" t="str">
            <v>Current a/c(ex ext. int.)</v>
          </cell>
          <cell r="L69">
            <v>97.952999999999975</v>
          </cell>
          <cell r="M69">
            <v>186.62000000000012</v>
          </cell>
          <cell r="N69">
            <v>286.06600000000026</v>
          </cell>
          <cell r="O69">
            <v>399.88811899999996</v>
          </cell>
          <cell r="P69">
            <v>474.37000000000012</v>
          </cell>
          <cell r="Q69">
            <v>185.9380000000001</v>
          </cell>
          <cell r="R69">
            <v>-84.957098019999876</v>
          </cell>
          <cell r="S69">
            <v>108.76341565999996</v>
          </cell>
          <cell r="T69">
            <v>149.01115631000039</v>
          </cell>
          <cell r="U69">
            <v>-57.361485309999807</v>
          </cell>
          <cell r="V69">
            <v>-32.078295482800058</v>
          </cell>
          <cell r="W69">
            <v>-81.490599999999858</v>
          </cell>
          <cell r="X69">
            <v>-77.240386715732711</v>
          </cell>
        </row>
        <row r="70">
          <cell r="B70" t="str">
            <v>Savings(ex. ext. int) 1/</v>
          </cell>
          <cell r="L70">
            <v>0</v>
          </cell>
          <cell r="M70">
            <v>0</v>
          </cell>
          <cell r="N70">
            <v>288.96900000000028</v>
          </cell>
          <cell r="O70">
            <v>401.77211899999998</v>
          </cell>
          <cell r="P70">
            <v>475.89300000000014</v>
          </cell>
          <cell r="Q70">
            <v>188.46500000000009</v>
          </cell>
          <cell r="R70">
            <v>-83.530671899999874</v>
          </cell>
          <cell r="S70">
            <v>112.00148051999996</v>
          </cell>
          <cell r="T70">
            <v>150.24115631000038</v>
          </cell>
          <cell r="U70">
            <v>1.2385146900001942</v>
          </cell>
          <cell r="V70">
            <v>-29.578295482800058</v>
          </cell>
          <cell r="W70">
            <v>-62.490599999999858</v>
          </cell>
          <cell r="X70">
            <v>-57.45514989869227</v>
          </cell>
        </row>
        <row r="72">
          <cell r="B72" t="str">
            <v>Capital expenditures</v>
          </cell>
          <cell r="L72">
            <v>117.5</v>
          </cell>
          <cell r="M72">
            <v>223.00399999999999</v>
          </cell>
          <cell r="N72">
            <v>172.08100000000002</v>
          </cell>
          <cell r="O72">
            <v>153.38400000000001</v>
          </cell>
          <cell r="P72">
            <v>176.14400000000001</v>
          </cell>
          <cell r="Q72">
            <v>174.61799999999999</v>
          </cell>
          <cell r="R72">
            <v>155.56342810000024</v>
          </cell>
          <cell r="S72">
            <v>344.60146551999969</v>
          </cell>
          <cell r="T72">
            <v>282.68715631000032</v>
          </cell>
          <cell r="U72">
            <v>303.29999999999995</v>
          </cell>
          <cell r="V72">
            <v>281.10000000000002</v>
          </cell>
          <cell r="W72">
            <v>277.38019638187734</v>
          </cell>
          <cell r="X72">
            <v>325.24383546171714</v>
          </cell>
        </row>
        <row r="73">
          <cell r="B73" t="str">
            <v xml:space="preserve">  Investment</v>
          </cell>
          <cell r="L73">
            <v>73.7</v>
          </cell>
          <cell r="M73">
            <v>162.4</v>
          </cell>
          <cell r="N73">
            <v>115.56300000000002</v>
          </cell>
          <cell r="O73">
            <v>113.58200000000001</v>
          </cell>
          <cell r="P73">
            <v>124.05900000000001</v>
          </cell>
          <cell r="Q73">
            <v>115</v>
          </cell>
          <cell r="R73">
            <v>106.75345014000023</v>
          </cell>
          <cell r="S73">
            <v>308.9426007299997</v>
          </cell>
          <cell r="T73">
            <v>228.76215631000031</v>
          </cell>
          <cell r="U73">
            <v>228.2</v>
          </cell>
          <cell r="V73">
            <v>234</v>
          </cell>
          <cell r="W73">
            <v>229</v>
          </cell>
          <cell r="X73">
            <v>277.36417005801366</v>
          </cell>
        </row>
        <row r="74">
          <cell r="B74" t="str">
            <v xml:space="preserve">  Transfers of capital</v>
          </cell>
          <cell r="L74">
            <v>43.8</v>
          </cell>
          <cell r="M74">
            <v>60.603999999999999</v>
          </cell>
          <cell r="N74">
            <v>56.518000000000001</v>
          </cell>
          <cell r="O74">
            <v>39.802000000000007</v>
          </cell>
          <cell r="P74">
            <v>52.085000000000001</v>
          </cell>
          <cell r="Q74">
            <v>59.618000000000009</v>
          </cell>
          <cell r="R74">
            <v>48.809977960000012</v>
          </cell>
          <cell r="S74">
            <v>35.658864789999996</v>
          </cell>
          <cell r="T74">
            <v>53.925000000000011</v>
          </cell>
          <cell r="U74">
            <v>75.099999999999994</v>
          </cell>
          <cell r="V74">
            <v>47.099999999999994</v>
          </cell>
          <cell r="W74">
            <v>48.380196381877369</v>
          </cell>
          <cell r="X74">
            <v>47.879665403703505</v>
          </cell>
        </row>
        <row r="75">
          <cell r="B75" t="str">
            <v xml:space="preserve">   of which: Cons. pub. sec.</v>
          </cell>
          <cell r="L75">
            <v>27.95</v>
          </cell>
          <cell r="M75">
            <v>36.610999999999997</v>
          </cell>
          <cell r="N75">
            <v>26.760999999999999</v>
          </cell>
          <cell r="O75" t="e">
            <v>#REF!</v>
          </cell>
          <cell r="P75">
            <v>0</v>
          </cell>
          <cell r="Q75">
            <v>7.8250000000000011</v>
          </cell>
          <cell r="R75">
            <v>3.4507689999999998</v>
          </cell>
          <cell r="S75">
            <v>2.0981860000000001</v>
          </cell>
          <cell r="T75">
            <v>5.1280000000000001</v>
          </cell>
          <cell r="U75">
            <v>17.900000000000002</v>
          </cell>
          <cell r="V75">
            <v>16.89</v>
          </cell>
          <cell r="W75">
            <v>17.34907679171781</v>
          </cell>
          <cell r="X75">
            <v>18.066083835850367</v>
          </cell>
        </row>
        <row r="76">
          <cell r="V76">
            <v>0</v>
          </cell>
        </row>
        <row r="77">
          <cell r="B77" t="str">
            <v xml:space="preserve">  On-lending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48</v>
          </cell>
          <cell r="Q77">
            <v>-30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</row>
        <row r="78">
          <cell r="V78">
            <v>0</v>
          </cell>
        </row>
        <row r="79">
          <cell r="B79" t="str">
            <v>Overall a/c (ex ext. int.)</v>
          </cell>
          <cell r="L79">
            <v>-6.5470000000000264</v>
          </cell>
          <cell r="M79">
            <v>-64.114000000000004</v>
          </cell>
          <cell r="N79">
            <v>118.3480000000003</v>
          </cell>
          <cell r="O79">
            <v>248.38811899999993</v>
          </cell>
          <cell r="P79">
            <v>251.74900000000014</v>
          </cell>
          <cell r="Q79">
            <v>62.379400000000089</v>
          </cell>
          <cell r="R79">
            <v>-181.80000000000007</v>
          </cell>
          <cell r="S79">
            <v>136.89999999999998</v>
          </cell>
          <cell r="T79">
            <v>230.53999999999996</v>
          </cell>
          <cell r="U79">
            <v>123.03851468999983</v>
          </cell>
          <cell r="V79">
            <v>140.72170451720001</v>
          </cell>
          <cell r="W79">
            <v>47.829203618122847</v>
          </cell>
          <cell r="X79">
            <v>157.70521933263785</v>
          </cell>
        </row>
        <row r="80">
          <cell r="V80" t="str">
            <v>FROM 2002 old projection</v>
          </cell>
        </row>
        <row r="81">
          <cell r="B81" t="str">
            <v>External Interest Due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266.8</v>
          </cell>
          <cell r="R81">
            <v>279.5</v>
          </cell>
          <cell r="S81">
            <v>364.5</v>
          </cell>
          <cell r="T81">
            <v>359.16</v>
          </cell>
          <cell r="U81">
            <v>421.70000000000005</v>
          </cell>
          <cell r="V81">
            <v>574.5</v>
          </cell>
          <cell r="W81">
            <v>375.5</v>
          </cell>
          <cell r="X81">
            <v>527.70000000000005</v>
          </cell>
        </row>
        <row r="82">
          <cell r="B82" t="str">
            <v>External interest paid</v>
          </cell>
          <cell r="L82">
            <v>0</v>
          </cell>
          <cell r="M82">
            <v>0</v>
          </cell>
          <cell r="N82">
            <v>71.7</v>
          </cell>
          <cell r="O82">
            <v>108.5</v>
          </cell>
          <cell r="P82">
            <v>102.2</v>
          </cell>
          <cell r="Q82">
            <v>226.8</v>
          </cell>
          <cell r="R82">
            <v>260.3</v>
          </cell>
          <cell r="S82">
            <v>332.2</v>
          </cell>
          <cell r="T82">
            <v>333.56</v>
          </cell>
          <cell r="U82">
            <v>396.1</v>
          </cell>
          <cell r="V82">
            <v>552.1</v>
          </cell>
          <cell r="W82">
            <v>375.5</v>
          </cell>
          <cell r="X82">
            <v>527.70000000000005</v>
          </cell>
        </row>
        <row r="83">
          <cell r="B83" t="str">
            <v>External interest arrears</v>
          </cell>
          <cell r="L83">
            <v>0</v>
          </cell>
          <cell r="M83">
            <v>0</v>
          </cell>
          <cell r="N83">
            <v>254.4</v>
          </cell>
          <cell r="O83">
            <v>260.10000000000002</v>
          </cell>
          <cell r="P83">
            <v>6</v>
          </cell>
          <cell r="Q83">
            <v>4.3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</row>
        <row r="84">
          <cell r="B84" t="str">
            <v>Capitalization of interest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112.1</v>
          </cell>
          <cell r="Q84">
            <v>35.700000000000003</v>
          </cell>
          <cell r="R84">
            <v>19.2</v>
          </cell>
          <cell r="S84">
            <v>32.299999999999997</v>
          </cell>
          <cell r="T84">
            <v>25.6</v>
          </cell>
          <cell r="U84">
            <v>25.6</v>
          </cell>
          <cell r="V84">
            <v>22.4</v>
          </cell>
          <cell r="W84">
            <v>0</v>
          </cell>
          <cell r="X84">
            <v>0</v>
          </cell>
        </row>
        <row r="85"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</row>
        <row r="86">
          <cell r="B86" t="str">
            <v>Overall a/c (cash basis)</v>
          </cell>
          <cell r="L86">
            <v>-6.5470000000000264</v>
          </cell>
          <cell r="M86">
            <v>-64.114000000000004</v>
          </cell>
          <cell r="N86">
            <v>46.648000000000295</v>
          </cell>
          <cell r="O86">
            <v>139.88811899999993</v>
          </cell>
          <cell r="P86">
            <v>149.54900000000015</v>
          </cell>
          <cell r="Q86">
            <v>-164.42059999999992</v>
          </cell>
          <cell r="R86">
            <v>-442.10000000000008</v>
          </cell>
          <cell r="S86">
            <v>-195.3</v>
          </cell>
          <cell r="T86">
            <v>-103.02000000000004</v>
          </cell>
          <cell r="U86">
            <v>-273.06148531000019</v>
          </cell>
          <cell r="V86">
            <v>-381.85538081280004</v>
          </cell>
          <cell r="W86">
            <v>-327.67079638187715</v>
          </cell>
          <cell r="X86">
            <v>-369.99478066736219</v>
          </cell>
        </row>
        <row r="87">
          <cell r="B87" t="str">
            <v>Overall a/c (accrual basis)</v>
          </cell>
          <cell r="L87">
            <v>-6.5470000000000264</v>
          </cell>
          <cell r="M87">
            <v>-64.114000000000004</v>
          </cell>
          <cell r="N87">
            <v>-207.75199999999973</v>
          </cell>
          <cell r="O87">
            <v>-120.21188100000009</v>
          </cell>
          <cell r="P87">
            <v>31.449000000000154</v>
          </cell>
          <cell r="Q87">
            <v>-4.2</v>
          </cell>
          <cell r="R87">
            <v>-461.30000000000007</v>
          </cell>
          <cell r="S87">
            <v>-227.6</v>
          </cell>
          <cell r="T87">
            <v>-128.62000000000003</v>
          </cell>
          <cell r="U87">
            <v>-301.46148531000017</v>
          </cell>
          <cell r="V87">
            <v>-404.25538081280001</v>
          </cell>
          <cell r="W87">
            <v>-327.67079638187715</v>
          </cell>
          <cell r="X87">
            <v>-369.99478066736219</v>
          </cell>
        </row>
        <row r="88"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</row>
        <row r="89">
          <cell r="B89" t="str">
            <v>Memorandum items: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</row>
        <row r="90">
          <cell r="B90" t="str">
            <v>Ahorros (accrual basis)</v>
          </cell>
          <cell r="R90">
            <v>-83.530671899999788</v>
          </cell>
          <cell r="S90">
            <v>112.00148051999986</v>
          </cell>
          <cell r="T90">
            <v>150.24115631000041</v>
          </cell>
          <cell r="U90">
            <v>1.2385146900001018</v>
          </cell>
          <cell r="V90">
            <v>-70.855380812799922</v>
          </cell>
          <cell r="W90">
            <v>-62.490599999999858</v>
          </cell>
          <cell r="X90">
            <v>-57.455149898692071</v>
          </cell>
        </row>
        <row r="91">
          <cell r="B91" t="str">
            <v>Ahorros (cash basis)</v>
          </cell>
          <cell r="R91">
            <v>-102.73067189999979</v>
          </cell>
          <cell r="S91">
            <v>79.701480519999862</v>
          </cell>
          <cell r="T91">
            <v>124.64115631000041</v>
          </cell>
          <cell r="U91">
            <v>-27.161485309999897</v>
          </cell>
          <cell r="V91">
            <v>-93.255380812799928</v>
          </cell>
          <cell r="W91">
            <v>-62.490599999999858</v>
          </cell>
          <cell r="X91">
            <v>-57.455149898692071</v>
          </cell>
        </row>
        <row r="92">
          <cell r="B92" t="str">
            <v>Overall a/c (cash basis)</v>
          </cell>
          <cell r="R92">
            <v>-442.10000000000008</v>
          </cell>
          <cell r="S92">
            <v>-195.3</v>
          </cell>
          <cell r="T92">
            <v>-103.02000000000004</v>
          </cell>
          <cell r="U92">
            <v>-273.06148531000019</v>
          </cell>
          <cell r="V92">
            <v>-381.85538081280004</v>
          </cell>
          <cell r="W92">
            <v>-327.67079638187715</v>
          </cell>
          <cell r="X92">
            <v>-369.99478066736219</v>
          </cell>
        </row>
        <row r="93">
          <cell r="B93" t="str">
            <v>Primary balance</v>
          </cell>
          <cell r="R93">
            <v>-139.46000000000004</v>
          </cell>
          <cell r="S93">
            <v>220.08382759999998</v>
          </cell>
          <cell r="T93">
            <v>350.33899999999994</v>
          </cell>
          <cell r="U93">
            <v>198.93851468999981</v>
          </cell>
          <cell r="V93">
            <v>186.74461918719999</v>
          </cell>
          <cell r="W93">
            <v>310.92920361812287</v>
          </cell>
          <cell r="X93">
            <v>271.70521933263785</v>
          </cell>
        </row>
        <row r="96">
          <cell r="B96" t="str">
            <v>Financing of the central government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461.30000000000007</v>
          </cell>
          <cell r="S96">
            <v>227.6</v>
          </cell>
          <cell r="T96">
            <v>128.62000000000003</v>
          </cell>
          <cell r="U96">
            <v>301.46148531000017</v>
          </cell>
          <cell r="V96">
            <v>404.25538081280001</v>
          </cell>
          <cell r="W96">
            <v>327.67079638187715</v>
          </cell>
          <cell r="X96">
            <v>369.99478066736219</v>
          </cell>
        </row>
        <row r="97">
          <cell r="B97" t="str">
            <v>Net external borrowing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278</v>
          </cell>
          <cell r="T97">
            <v>128.79999999999998</v>
          </cell>
          <cell r="U97">
            <v>375.4</v>
          </cell>
          <cell r="V97">
            <v>17.899999999999999</v>
          </cell>
          <cell r="W97">
            <v>369.7</v>
          </cell>
          <cell r="X97">
            <v>113.89999999999998</v>
          </cell>
        </row>
        <row r="98">
          <cell r="B98" t="str">
            <v xml:space="preserve">   Disbursements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630</v>
          </cell>
          <cell r="T98">
            <v>484.5</v>
          </cell>
          <cell r="U98">
            <v>1218.8</v>
          </cell>
          <cell r="V98">
            <v>575</v>
          </cell>
          <cell r="W98">
            <v>572</v>
          </cell>
          <cell r="X98">
            <v>338.4</v>
          </cell>
        </row>
        <row r="99">
          <cell r="B99" t="str">
            <v xml:space="preserve">   Amortization of External Debt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384.3</v>
          </cell>
          <cell r="T99">
            <v>381.3</v>
          </cell>
          <cell r="U99">
            <v>527.1</v>
          </cell>
          <cell r="V99">
            <v>579.5</v>
          </cell>
          <cell r="W99">
            <v>202.3</v>
          </cell>
          <cell r="X99">
            <v>224.5</v>
          </cell>
        </row>
        <row r="100">
          <cell r="B100" t="str">
            <v xml:space="preserve">   Capitalization of Interest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32.299999999999997</v>
          </cell>
          <cell r="T100">
            <v>25.6</v>
          </cell>
          <cell r="U100">
            <v>28.1</v>
          </cell>
          <cell r="V100">
            <v>22.4</v>
          </cell>
          <cell r="W100">
            <v>0</v>
          </cell>
          <cell r="X100">
            <v>0</v>
          </cell>
        </row>
        <row r="101">
          <cell r="B101" t="str">
            <v xml:space="preserve">   Deposits Abroad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344.4</v>
          </cell>
          <cell r="V101">
            <v>0</v>
          </cell>
          <cell r="W101">
            <v>0</v>
          </cell>
          <cell r="X101">
            <v>0</v>
          </cell>
        </row>
        <row r="102">
          <cell r="B102" t="str">
            <v>Net domestic borrowing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-50.400000000000006</v>
          </cell>
          <cell r="T102">
            <v>-0.17999999999994998</v>
          </cell>
          <cell r="U102">
            <v>-190.23851468999982</v>
          </cell>
          <cell r="V102">
            <v>286.35538081280004</v>
          </cell>
          <cell r="W102">
            <v>-132.02920361812284</v>
          </cell>
          <cell r="X102">
            <v>146.09478066736222</v>
          </cell>
        </row>
        <row r="103">
          <cell r="B103" t="str">
            <v xml:space="preserve">   Disbursements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-175.10000000000002</v>
          </cell>
          <cell r="V103">
            <v>0</v>
          </cell>
          <cell r="W103">
            <v>0</v>
          </cell>
          <cell r="X103">
            <v>302.69478066736224</v>
          </cell>
        </row>
        <row r="104">
          <cell r="B104" t="str">
            <v xml:space="preserve">        of which: Banks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-156.5</v>
          </cell>
          <cell r="V104">
            <v>0</v>
          </cell>
          <cell r="W104">
            <v>0</v>
          </cell>
          <cell r="X104">
            <v>0</v>
          </cell>
        </row>
        <row r="105">
          <cell r="B105" t="str">
            <v xml:space="preserve">                          Non-banks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-10.8</v>
          </cell>
          <cell r="V105">
            <v>0</v>
          </cell>
          <cell r="W105">
            <v>0</v>
          </cell>
          <cell r="X105">
            <v>0</v>
          </cell>
        </row>
        <row r="106">
          <cell r="B106" t="str">
            <v xml:space="preserve">                          Rest of the public sector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-7.8</v>
          </cell>
          <cell r="V106">
            <v>0</v>
          </cell>
          <cell r="W106">
            <v>0</v>
          </cell>
          <cell r="X106">
            <v>0</v>
          </cell>
        </row>
        <row r="107">
          <cell r="B107" t="str">
            <v xml:space="preserve">                              of which: CSS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-7.8</v>
          </cell>
          <cell r="V107">
            <v>0</v>
          </cell>
          <cell r="W107">
            <v>0</v>
          </cell>
          <cell r="X107">
            <v>0</v>
          </cell>
        </row>
        <row r="110">
          <cell r="B110" t="str">
            <v>Trust Fund of Development (incl. anticipated interest)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</row>
        <row r="111"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</row>
        <row r="112"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</row>
        <row r="113">
          <cell r="B113" t="str">
            <v>Stock of total debt of the central government  /1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5159.6000000000004</v>
          </cell>
          <cell r="S113">
            <v>5423.7</v>
          </cell>
        </row>
        <row r="114">
          <cell r="B114" t="str">
            <v>External debt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5159.6000000000004</v>
          </cell>
          <cell r="S114">
            <v>5423.7</v>
          </cell>
        </row>
        <row r="115">
          <cell r="B115" t="str">
            <v>Domestic debt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2181.8000000000002</v>
          </cell>
          <cell r="S115">
            <v>2145.3000000000002</v>
          </cell>
        </row>
        <row r="116">
          <cell r="B116" t="str">
            <v>Domestic debt (net of CSS and other public agencies)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</row>
        <row r="120">
          <cell r="B120" t="str">
            <v xml:space="preserve">Effective External Int't Rate 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5.0449647259477475</v>
          </cell>
          <cell r="S120">
            <v>6.1249700389033315</v>
          </cell>
        </row>
        <row r="121">
          <cell r="B121" t="str">
            <v xml:space="preserve">Effective internal Int't Rate 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1.9405995049958751</v>
          </cell>
          <cell r="S121">
            <v>3.8774916142264479</v>
          </cell>
        </row>
        <row r="122"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</row>
        <row r="123">
          <cell r="B123" t="str">
            <v xml:space="preserve">CAJA DE SEGURO SOCIAL 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</row>
        <row r="124"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</row>
        <row r="125">
          <cell r="L125">
            <v>1992</v>
          </cell>
          <cell r="M125">
            <v>1993</v>
          </cell>
          <cell r="N125">
            <v>1994</v>
          </cell>
          <cell r="O125">
            <v>1995</v>
          </cell>
          <cell r="P125">
            <v>1996</v>
          </cell>
          <cell r="Q125">
            <v>1997</v>
          </cell>
          <cell r="R125">
            <v>1998</v>
          </cell>
          <cell r="S125">
            <v>1999</v>
          </cell>
        </row>
        <row r="130">
          <cell r="B130" t="str">
            <v>Ingresos corrientes</v>
          </cell>
          <cell r="L130">
            <v>484.08636363636367</v>
          </cell>
          <cell r="M130">
            <v>475</v>
          </cell>
          <cell r="N130">
            <v>522.33199999999999</v>
          </cell>
          <cell r="O130" t="e">
            <v>#REF!</v>
          </cell>
          <cell r="P130">
            <v>0</v>
          </cell>
          <cell r="Q130">
            <v>612.9609999999999</v>
          </cell>
          <cell r="R130">
            <v>666.83157384000003</v>
          </cell>
          <cell r="S130">
            <v>689.85447624999983</v>
          </cell>
        </row>
        <row r="131">
          <cell r="B131" t="str">
            <v xml:space="preserve">  Por cuota</v>
          </cell>
          <cell r="L131">
            <v>376.27636363636367</v>
          </cell>
          <cell r="M131">
            <v>372</v>
          </cell>
          <cell r="N131">
            <v>396.25099999999998</v>
          </cell>
          <cell r="O131" t="e">
            <v>#REF!</v>
          </cell>
          <cell r="P131">
            <v>0</v>
          </cell>
          <cell r="Q131">
            <v>488.81699999999995</v>
          </cell>
          <cell r="R131">
            <v>522.88179212</v>
          </cell>
          <cell r="S131">
            <v>556.94383045999984</v>
          </cell>
        </row>
        <row r="132">
          <cell r="B132" t="str">
            <v xml:space="preserve">  Prima de riesgo prof.</v>
          </cell>
          <cell r="L132">
            <v>27.5</v>
          </cell>
          <cell r="M132">
            <v>34</v>
          </cell>
          <cell r="N132">
            <v>35</v>
          </cell>
          <cell r="O132" t="e">
            <v>#REF!</v>
          </cell>
          <cell r="P132">
            <v>0</v>
          </cell>
          <cell r="Q132">
            <v>36.762999999999998</v>
          </cell>
          <cell r="R132">
            <v>40.641195359999998</v>
          </cell>
          <cell r="S132">
            <v>44.261185640000001</v>
          </cell>
        </row>
        <row r="133">
          <cell r="B133" t="str">
            <v xml:space="preserve">  Decimo-tercer mes</v>
          </cell>
          <cell r="L133">
            <v>0</v>
          </cell>
          <cell r="M133">
            <v>0</v>
          </cell>
          <cell r="N133">
            <v>0</v>
          </cell>
          <cell r="O133" t="e">
            <v>#REF!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</row>
        <row r="134">
          <cell r="B134" t="str">
            <v xml:space="preserve">  Renta de inversion</v>
          </cell>
          <cell r="L134">
            <v>24.82</v>
          </cell>
          <cell r="M134">
            <v>30</v>
          </cell>
          <cell r="N134">
            <v>39.143999999999998</v>
          </cell>
          <cell r="O134" t="e">
            <v>#REF!</v>
          </cell>
          <cell r="P134">
            <v>0</v>
          </cell>
          <cell r="Q134">
            <v>58.511000000000003</v>
          </cell>
          <cell r="R134">
            <v>64.26758636000001</v>
          </cell>
          <cell r="S134">
            <v>63.432460149999997</v>
          </cell>
        </row>
        <row r="135">
          <cell r="B135" t="str">
            <v xml:space="preserve">  Cuotas del fondo complem.</v>
          </cell>
          <cell r="L135">
            <v>17.690000000000001</v>
          </cell>
          <cell r="M135">
            <v>23</v>
          </cell>
          <cell r="N135">
            <v>17.972000000000001</v>
          </cell>
          <cell r="O135" t="e">
            <v>#REF!</v>
          </cell>
          <cell r="P135">
            <v>0</v>
          </cell>
          <cell r="Q135">
            <v>11.888</v>
          </cell>
          <cell r="R135">
            <v>6.9320000000000004</v>
          </cell>
          <cell r="S135">
            <v>6.6630000000000003</v>
          </cell>
        </row>
        <row r="136">
          <cell r="B136" t="str">
            <v xml:space="preserve">  Otros ingresos</v>
          </cell>
          <cell r="L136">
            <v>37.799999999999997</v>
          </cell>
          <cell r="M136">
            <v>16</v>
          </cell>
          <cell r="N136">
            <v>33.965000000000003</v>
          </cell>
          <cell r="O136" t="e">
            <v>#REF!</v>
          </cell>
          <cell r="P136">
            <v>0</v>
          </cell>
          <cell r="Q136">
            <v>16.981999999999999</v>
          </cell>
          <cell r="R136">
            <v>32.108999999999995</v>
          </cell>
          <cell r="S136">
            <v>18.554000000000002</v>
          </cell>
        </row>
        <row r="137"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</row>
        <row r="138">
          <cell r="B138" t="str">
            <v>Gastos corrientes</v>
          </cell>
          <cell r="L138">
            <v>563.72</v>
          </cell>
          <cell r="M138">
            <v>609.56999999999994</v>
          </cell>
          <cell r="N138">
            <v>651.79499999999996</v>
          </cell>
          <cell r="O138" t="e">
            <v>#REF!</v>
          </cell>
          <cell r="P138">
            <v>0</v>
          </cell>
          <cell r="Q138">
            <v>780.67100000000005</v>
          </cell>
          <cell r="R138">
            <v>815.23022700000001</v>
          </cell>
          <cell r="S138">
            <v>845.99773099999993</v>
          </cell>
        </row>
        <row r="139">
          <cell r="B139" t="str">
            <v xml:space="preserve">  Sueldos y salarios</v>
          </cell>
          <cell r="L139">
            <v>117.71</v>
          </cell>
          <cell r="M139">
            <v>125.57</v>
          </cell>
          <cell r="N139">
            <v>134.28800000000001</v>
          </cell>
          <cell r="O139" t="e">
            <v>#REF!</v>
          </cell>
          <cell r="P139">
            <v>0</v>
          </cell>
          <cell r="Q139">
            <v>156.22200000000001</v>
          </cell>
          <cell r="R139">
            <v>166.02606800000001</v>
          </cell>
          <cell r="S139">
            <v>171.632262</v>
          </cell>
        </row>
        <row r="140">
          <cell r="B140" t="str">
            <v xml:space="preserve">  Bonus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</row>
        <row r="141">
          <cell r="B141" t="str">
            <v xml:space="preserve">  Bienes y servicios</v>
          </cell>
          <cell r="L141">
            <v>74.7</v>
          </cell>
          <cell r="M141">
            <v>75</v>
          </cell>
          <cell r="N141">
            <v>82.180999999999997</v>
          </cell>
          <cell r="O141" t="e">
            <v>#REF!</v>
          </cell>
          <cell r="P141">
            <v>0</v>
          </cell>
          <cell r="Q141">
            <v>97.518000000000015</v>
          </cell>
          <cell r="R141">
            <v>104.239225</v>
          </cell>
          <cell r="S141">
            <v>111.839383</v>
          </cell>
        </row>
        <row r="142">
          <cell r="B142" t="str">
            <v xml:space="preserve">  Transferencias</v>
          </cell>
          <cell r="L142">
            <v>371.31</v>
          </cell>
          <cell r="M142">
            <v>409</v>
          </cell>
          <cell r="N142">
            <v>435.33</v>
          </cell>
          <cell r="O142" t="e">
            <v>#REF!</v>
          </cell>
          <cell r="P142">
            <v>0</v>
          </cell>
          <cell r="Q142">
            <v>526.21600000000001</v>
          </cell>
          <cell r="R142">
            <v>544.35296299999993</v>
          </cell>
          <cell r="S142">
            <v>562.017425</v>
          </cell>
        </row>
        <row r="143">
          <cell r="B143" t="str">
            <v xml:space="preserve">  Interest</v>
          </cell>
          <cell r="L143">
            <v>0</v>
          </cell>
          <cell r="M143">
            <v>0</v>
          </cell>
          <cell r="N143">
            <v>-4.0000000000000036E-3</v>
          </cell>
          <cell r="O143" t="e">
            <v>#REF!</v>
          </cell>
          <cell r="P143">
            <v>0</v>
          </cell>
          <cell r="Q143">
            <v>0.71499999999999997</v>
          </cell>
          <cell r="R143">
            <v>0.61197100000000004</v>
          </cell>
          <cell r="S143">
            <v>0.50866100000000003</v>
          </cell>
        </row>
        <row r="144">
          <cell r="B144" t="str">
            <v xml:space="preserve">    Domestic</v>
          </cell>
          <cell r="L144">
            <v>0</v>
          </cell>
          <cell r="M144">
            <v>0</v>
          </cell>
          <cell r="N144">
            <v>-4.0000000000000036E-3</v>
          </cell>
          <cell r="O144" t="e">
            <v>#REF!</v>
          </cell>
          <cell r="P144">
            <v>0</v>
          </cell>
          <cell r="Q144">
            <v>0.71499999999999997</v>
          </cell>
          <cell r="R144">
            <v>0.61197100000000004</v>
          </cell>
          <cell r="S144">
            <v>0.50866100000000003</v>
          </cell>
        </row>
        <row r="145">
          <cell r="B145" t="str">
            <v xml:space="preserve">    Foreign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</row>
        <row r="146">
          <cell r="B146" t="str">
            <v xml:space="preserve"> 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</row>
        <row r="147">
          <cell r="B147" t="str">
            <v>Balanza de operaciones</v>
          </cell>
          <cell r="L147">
            <v>-79.633636363636356</v>
          </cell>
          <cell r="M147">
            <v>-134.56999999999994</v>
          </cell>
          <cell r="N147">
            <v>-129.46299999999997</v>
          </cell>
          <cell r="O147" t="e">
            <v>#REF!</v>
          </cell>
          <cell r="P147">
            <v>0</v>
          </cell>
          <cell r="Q147">
            <v>-167.71000000000015</v>
          </cell>
          <cell r="R147">
            <v>-148.39865315999998</v>
          </cell>
          <cell r="S147">
            <v>-156.1432547500001</v>
          </cell>
        </row>
        <row r="148"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</row>
        <row r="149">
          <cell r="B149" t="str">
            <v>Transf. al gob. cent.</v>
          </cell>
          <cell r="L149">
            <v>0</v>
          </cell>
          <cell r="M149">
            <v>0.4</v>
          </cell>
          <cell r="N149">
            <v>0.54900000000000004</v>
          </cell>
          <cell r="O149">
            <v>0</v>
          </cell>
          <cell r="P149">
            <v>0</v>
          </cell>
          <cell r="Q149">
            <v>0.47</v>
          </cell>
          <cell r="R149">
            <v>0.5</v>
          </cell>
          <cell r="S149">
            <v>0.47</v>
          </cell>
        </row>
        <row r="150">
          <cell r="B150" t="str">
            <v>Transf. del gob. cent.</v>
          </cell>
          <cell r="L150">
            <v>204.34699999999998</v>
          </cell>
          <cell r="M150">
            <v>209</v>
          </cell>
          <cell r="N150">
            <v>212.15300000000002</v>
          </cell>
          <cell r="O150">
            <v>216.72000000000003</v>
          </cell>
          <cell r="P150">
            <v>0</v>
          </cell>
          <cell r="Q150">
            <v>194.01900000000001</v>
          </cell>
          <cell r="R150">
            <v>400.02708733999998</v>
          </cell>
          <cell r="S150">
            <v>260.09004670000002</v>
          </cell>
        </row>
        <row r="151"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</row>
        <row r="152">
          <cell r="B152" t="str">
            <v>Cuenta corriente</v>
          </cell>
          <cell r="L152">
            <v>124.71336363636362</v>
          </cell>
          <cell r="M152">
            <v>74.030000000000058</v>
          </cell>
          <cell r="N152">
            <v>82.141000000000048</v>
          </cell>
          <cell r="O152" t="e">
            <v>#REF!</v>
          </cell>
          <cell r="P152">
            <v>0</v>
          </cell>
          <cell r="Q152">
            <v>25.838999999999857</v>
          </cell>
          <cell r="R152">
            <v>251.12843418</v>
          </cell>
          <cell r="S152">
            <v>103.47679194999992</v>
          </cell>
        </row>
        <row r="153"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</row>
        <row r="154">
          <cell r="B154" t="str">
            <v>Ingressos de capital</v>
          </cell>
          <cell r="L154">
            <v>11.47</v>
          </cell>
          <cell r="M154">
            <v>11.05</v>
          </cell>
          <cell r="N154">
            <v>10.811999999999999</v>
          </cell>
          <cell r="O154" t="e">
            <v>#REF!</v>
          </cell>
          <cell r="P154">
            <v>0</v>
          </cell>
          <cell r="Q154">
            <v>9.7149999999999999</v>
          </cell>
          <cell r="R154">
            <v>10.52986016</v>
          </cell>
          <cell r="S154">
            <v>11.677986369999999</v>
          </cell>
        </row>
        <row r="155"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</row>
        <row r="156">
          <cell r="B156" t="str">
            <v>Gastos de capital</v>
          </cell>
          <cell r="L156">
            <v>4.8099999999999996</v>
          </cell>
          <cell r="M156">
            <v>11.57</v>
          </cell>
          <cell r="N156">
            <v>7.79</v>
          </cell>
          <cell r="O156" t="e">
            <v>#REF!</v>
          </cell>
          <cell r="P156">
            <v>0</v>
          </cell>
          <cell r="Q156">
            <v>24.218</v>
          </cell>
          <cell r="R156">
            <v>26.978819000000001</v>
          </cell>
          <cell r="S156">
            <v>27.230595999999991</v>
          </cell>
        </row>
        <row r="157">
          <cell r="B157" t="str">
            <v xml:space="preserve">  o/w: mortgage loans 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</row>
        <row r="158"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</row>
        <row r="159">
          <cell r="B159" t="str">
            <v>Superavit o deficit(-)</v>
          </cell>
          <cell r="L159">
            <v>131.37336363636362</v>
          </cell>
          <cell r="M159">
            <v>73.510000000000048</v>
          </cell>
          <cell r="N159">
            <v>85.163000000000039</v>
          </cell>
          <cell r="O159" t="e">
            <v>#REF!</v>
          </cell>
          <cell r="P159">
            <v>0</v>
          </cell>
          <cell r="Q159">
            <v>11.33599999999986</v>
          </cell>
          <cell r="R159">
            <v>234.67947534000001</v>
          </cell>
          <cell r="S159">
            <v>87.924182319999929</v>
          </cell>
        </row>
        <row r="160"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</row>
        <row r="161"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</row>
        <row r="162">
          <cell r="B162" t="str">
            <v>Transfers to CSS (CG)</v>
          </cell>
          <cell r="L162">
            <v>204.34699999999998</v>
          </cell>
          <cell r="M162">
            <v>209.10000000000002</v>
          </cell>
          <cell r="N162">
            <v>212.15300000000002</v>
          </cell>
          <cell r="O162">
            <v>216.72000000000003</v>
          </cell>
          <cell r="P162">
            <v>0</v>
          </cell>
          <cell r="Q162">
            <v>194.01900000000001</v>
          </cell>
          <cell r="R162">
            <v>400.02708733999998</v>
          </cell>
          <cell r="S162">
            <v>260.09004670000002</v>
          </cell>
        </row>
        <row r="163">
          <cell r="B163" t="str">
            <v>Transfers from CG (CSS)</v>
          </cell>
          <cell r="L163">
            <v>204.34699999999998</v>
          </cell>
          <cell r="M163">
            <v>209</v>
          </cell>
          <cell r="N163">
            <v>212.15300000000002</v>
          </cell>
          <cell r="O163">
            <v>216.72000000000003</v>
          </cell>
          <cell r="P163">
            <v>0</v>
          </cell>
          <cell r="Q163">
            <v>194.01900000000001</v>
          </cell>
          <cell r="R163">
            <v>400.02708733999998</v>
          </cell>
          <cell r="S163">
            <v>260.09004670000002</v>
          </cell>
        </row>
        <row r="169">
          <cell r="B169" t="str">
            <v>EMPRESAS PUBLICAS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</row>
        <row r="170"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</row>
        <row r="171">
          <cell r="L171">
            <v>1992</v>
          </cell>
          <cell r="M171">
            <v>1993</v>
          </cell>
          <cell r="N171">
            <v>1994</v>
          </cell>
          <cell r="O171">
            <v>1995</v>
          </cell>
          <cell r="P171">
            <v>1996</v>
          </cell>
          <cell r="Q171">
            <v>1997</v>
          </cell>
          <cell r="R171">
            <v>1998</v>
          </cell>
          <cell r="S171">
            <v>1999</v>
          </cell>
        </row>
        <row r="174"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</row>
        <row r="175"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</row>
        <row r="176">
          <cell r="B176" t="str">
            <v>Ingresos Corrientes</v>
          </cell>
          <cell r="L176">
            <v>679.64</v>
          </cell>
          <cell r="M176">
            <v>714.2</v>
          </cell>
          <cell r="N176">
            <v>754.29300000000001</v>
          </cell>
          <cell r="O176" t="e">
            <v>#REF!</v>
          </cell>
          <cell r="P176">
            <v>0</v>
          </cell>
          <cell r="Q176">
            <v>637.57600000000014</v>
          </cell>
          <cell r="R176">
            <v>503.77</v>
          </cell>
          <cell r="S176">
            <v>266.22000000000003</v>
          </cell>
        </row>
        <row r="177">
          <cell r="B177" t="str">
            <v xml:space="preserve">  Operaciones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</row>
        <row r="178">
          <cell r="B178" t="str">
            <v xml:space="preserve">  Otros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</row>
        <row r="179"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</row>
        <row r="180">
          <cell r="B180" t="str">
            <v>Gastos corrientes</v>
          </cell>
          <cell r="L180">
            <v>346.76900000000001</v>
          </cell>
          <cell r="M180">
            <v>352.23</v>
          </cell>
          <cell r="N180">
            <v>357.012</v>
          </cell>
          <cell r="O180" t="e">
            <v>#REF!</v>
          </cell>
          <cell r="P180">
            <v>0</v>
          </cell>
          <cell r="Q180">
            <v>382.37100000000004</v>
          </cell>
          <cell r="R180">
            <v>364.53000000000003</v>
          </cell>
          <cell r="S180">
            <v>135.32900000000001</v>
          </cell>
        </row>
        <row r="181">
          <cell r="B181" t="str">
            <v xml:space="preserve">  Services Personales</v>
          </cell>
          <cell r="L181">
            <v>141.94</v>
          </cell>
          <cell r="M181">
            <v>150.27000000000001</v>
          </cell>
          <cell r="N181">
            <v>149.12</v>
          </cell>
          <cell r="O181" t="e">
            <v>#REF!</v>
          </cell>
          <cell r="P181">
            <v>0</v>
          </cell>
          <cell r="Q181">
            <v>122.46900000000001</v>
          </cell>
          <cell r="R181">
            <v>95.85</v>
          </cell>
          <cell r="S181">
            <v>45.8</v>
          </cell>
        </row>
        <row r="182">
          <cell r="B182" t="str">
            <v xml:space="preserve">  Bonus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</row>
        <row r="183">
          <cell r="B183" t="str">
            <v xml:space="preserve">  Compras de bienes y servicio</v>
          </cell>
          <cell r="L183">
            <v>160.5</v>
          </cell>
          <cell r="M183">
            <v>154.47</v>
          </cell>
          <cell r="N183">
            <v>158.71099999999998</v>
          </cell>
          <cell r="O183" t="e">
            <v>#REF!</v>
          </cell>
          <cell r="P183">
            <v>0</v>
          </cell>
          <cell r="Q183">
            <v>127.73100000000001</v>
          </cell>
          <cell r="R183">
            <v>174.5</v>
          </cell>
          <cell r="S183">
            <v>58.89</v>
          </cell>
        </row>
        <row r="184">
          <cell r="B184" t="str">
            <v xml:space="preserve">  Transfercias</v>
          </cell>
          <cell r="L184">
            <v>29.25</v>
          </cell>
          <cell r="M184">
            <v>32.35</v>
          </cell>
          <cell r="N184">
            <v>26.036999999999999</v>
          </cell>
          <cell r="O184" t="e">
            <v>#REF!</v>
          </cell>
          <cell r="P184">
            <v>0</v>
          </cell>
          <cell r="Q184">
            <v>60.614999999999995</v>
          </cell>
          <cell r="R184">
            <v>25.39</v>
          </cell>
          <cell r="S184">
            <v>16.576000000000001</v>
          </cell>
        </row>
        <row r="185">
          <cell r="B185" t="str">
            <v xml:space="preserve">  Pagos CSS</v>
          </cell>
          <cell r="L185">
            <v>0</v>
          </cell>
          <cell r="M185">
            <v>0</v>
          </cell>
          <cell r="N185">
            <v>7.4480000000000004</v>
          </cell>
          <cell r="O185" t="e">
            <v>#REF!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</row>
        <row r="186">
          <cell r="B186" t="str">
            <v xml:space="preserve">  Vigencia Expirada</v>
          </cell>
          <cell r="L186">
            <v>14.82</v>
          </cell>
          <cell r="M186">
            <v>14.94</v>
          </cell>
          <cell r="N186">
            <v>14.696000000000002</v>
          </cell>
          <cell r="O186" t="e">
            <v>#REF!</v>
          </cell>
          <cell r="P186">
            <v>0</v>
          </cell>
          <cell r="Q186">
            <v>59.054000000000002</v>
          </cell>
          <cell r="R186">
            <v>61.129999999999995</v>
          </cell>
          <cell r="S186">
            <v>11.323</v>
          </cell>
        </row>
        <row r="187">
          <cell r="B187" t="str">
            <v xml:space="preserve">  Interest 1/</v>
          </cell>
          <cell r="L187">
            <v>0.25900000000000001</v>
          </cell>
          <cell r="M187">
            <v>0</v>
          </cell>
          <cell r="N187">
            <v>1</v>
          </cell>
          <cell r="O187" t="e">
            <v>#REF!</v>
          </cell>
          <cell r="P187">
            <v>0</v>
          </cell>
          <cell r="Q187">
            <v>12.502000000000001</v>
          </cell>
          <cell r="R187">
            <v>7.66</v>
          </cell>
          <cell r="S187">
            <v>2.7399999999999998</v>
          </cell>
        </row>
        <row r="188"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</row>
        <row r="189">
          <cell r="B189" t="str">
            <v>Balanza de Operaciones</v>
          </cell>
          <cell r="L189">
            <v>332.87099999999998</v>
          </cell>
          <cell r="M189">
            <v>361.97</v>
          </cell>
          <cell r="N189">
            <v>397.28100000000001</v>
          </cell>
          <cell r="O189" t="e">
            <v>#REF!</v>
          </cell>
          <cell r="P189">
            <v>0</v>
          </cell>
          <cell r="Q189">
            <v>255.2050000000001</v>
          </cell>
          <cell r="R189">
            <v>139.23999999999995</v>
          </cell>
          <cell r="S189">
            <v>130.89100000000002</v>
          </cell>
        </row>
        <row r="193">
          <cell r="B193" t="str">
            <v>Trans. corrientes del Gob. Ctl.</v>
          </cell>
          <cell r="L193">
            <v>2</v>
          </cell>
          <cell r="M193">
            <v>2.9060000000000001</v>
          </cell>
          <cell r="N193">
            <v>-2.0000000000000018E-2</v>
          </cell>
          <cell r="O193" t="e">
            <v>#REF!</v>
          </cell>
          <cell r="P193">
            <v>0</v>
          </cell>
          <cell r="Q193">
            <v>2.5649999999999999</v>
          </cell>
          <cell r="R193">
            <v>1.9907213800000001</v>
          </cell>
          <cell r="S193">
            <v>2.1427530199999998</v>
          </cell>
        </row>
        <row r="194">
          <cell r="B194" t="str">
            <v>Trans. CAPITAL del Gob. Ctl.</v>
          </cell>
          <cell r="L194">
            <v>6.98</v>
          </cell>
          <cell r="M194">
            <v>18.312999999999999</v>
          </cell>
          <cell r="N194">
            <v>18.817999999999998</v>
          </cell>
          <cell r="O194" t="e">
            <v>#REF!</v>
          </cell>
          <cell r="P194">
            <v>0</v>
          </cell>
          <cell r="Q194">
            <v>5.4510000000000005</v>
          </cell>
          <cell r="R194">
            <v>0.19950000000000001</v>
          </cell>
          <cell r="S194">
            <v>0</v>
          </cell>
        </row>
        <row r="196">
          <cell r="B196" t="str">
            <v>Cuenta corriente</v>
          </cell>
          <cell r="L196">
            <v>185.00099999999998</v>
          </cell>
          <cell r="M196">
            <v>168.88900000000001</v>
          </cell>
          <cell r="N196">
            <v>261.56799999999998</v>
          </cell>
          <cell r="O196" t="e">
            <v>#REF!</v>
          </cell>
          <cell r="P196">
            <v>0</v>
          </cell>
          <cell r="Q196">
            <v>113.3060000000001</v>
          </cell>
          <cell r="R196">
            <v>20.010653839999964</v>
          </cell>
          <cell r="S196">
            <v>74.797679750000015</v>
          </cell>
        </row>
        <row r="198">
          <cell r="B198" t="str">
            <v>Net borrowing from CG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-30</v>
          </cell>
          <cell r="R198">
            <v>0</v>
          </cell>
          <cell r="S198">
            <v>0</v>
          </cell>
        </row>
        <row r="200">
          <cell r="B200" t="str">
            <v>Ingresos de Capital</v>
          </cell>
          <cell r="L200">
            <v>2</v>
          </cell>
          <cell r="M200">
            <v>1.36</v>
          </cell>
          <cell r="N200">
            <v>7.17</v>
          </cell>
          <cell r="O200" t="e">
            <v>#REF!</v>
          </cell>
          <cell r="P200">
            <v>0</v>
          </cell>
          <cell r="Q200">
            <v>7.0280000000000005</v>
          </cell>
          <cell r="R200">
            <v>0.03</v>
          </cell>
          <cell r="S200">
            <v>1.9E-2</v>
          </cell>
        </row>
        <row r="202">
          <cell r="B202" t="str">
            <v>Gastos de Capital</v>
          </cell>
          <cell r="L202">
            <v>104.58</v>
          </cell>
          <cell r="M202">
            <v>104.39</v>
          </cell>
          <cell r="N202">
            <v>104.833</v>
          </cell>
          <cell r="O202" t="e">
            <v>#REF!</v>
          </cell>
          <cell r="P202">
            <v>0</v>
          </cell>
          <cell r="Q202">
            <v>151.31800000000001</v>
          </cell>
          <cell r="R202">
            <v>102.31</v>
          </cell>
          <cell r="S202">
            <v>67.897679499999995</v>
          </cell>
        </row>
        <row r="204">
          <cell r="B204" t="str">
            <v>Superavit o Deficit (-)</v>
          </cell>
          <cell r="L204">
            <v>82.420999999999978</v>
          </cell>
          <cell r="M204">
            <v>65.858999999999995</v>
          </cell>
          <cell r="N204">
            <v>163.905</v>
          </cell>
          <cell r="O204" t="e">
            <v>#REF!</v>
          </cell>
          <cell r="P204">
            <v>0</v>
          </cell>
          <cell r="Q204">
            <v>-60.983999999999909</v>
          </cell>
          <cell r="R204">
            <v>-82.26934616000004</v>
          </cell>
          <cell r="S204">
            <v>6.9190002500000247</v>
          </cell>
        </row>
        <row r="207">
          <cell r="B207" t="str">
            <v>1/  Domestic interest only.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</row>
        <row r="208">
          <cell r="B208" t="str">
            <v>Current transfers from CG (CG)</v>
          </cell>
          <cell r="L208">
            <v>0</v>
          </cell>
          <cell r="M208">
            <v>0</v>
          </cell>
          <cell r="N208">
            <v>0</v>
          </cell>
          <cell r="O208">
            <v>2.78</v>
          </cell>
          <cell r="P208">
            <v>0</v>
          </cell>
          <cell r="Q208">
            <v>2.5649999999999999</v>
          </cell>
          <cell r="R208">
            <v>1.9907213800000001</v>
          </cell>
          <cell r="S208">
            <v>2.1427530199999998</v>
          </cell>
        </row>
        <row r="209">
          <cell r="B209" t="str">
            <v>Current transfers from CG (Enterprises)</v>
          </cell>
          <cell r="L209">
            <v>0</v>
          </cell>
          <cell r="M209">
            <v>0</v>
          </cell>
          <cell r="N209">
            <v>-2.0000000000000018E-2</v>
          </cell>
          <cell r="O209" t="e">
            <v>#REF!</v>
          </cell>
          <cell r="P209">
            <v>0</v>
          </cell>
          <cell r="Q209">
            <v>2.5649999999999999</v>
          </cell>
          <cell r="R209">
            <v>1.9907213800000001</v>
          </cell>
          <cell r="S209">
            <v>2.1427530199999998</v>
          </cell>
        </row>
        <row r="215">
          <cell r="B215" t="str">
            <v xml:space="preserve">AGENCIAS DE GOBIERNO 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</row>
        <row r="216"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</row>
        <row r="217">
          <cell r="L217">
            <v>1992</v>
          </cell>
          <cell r="M217">
            <v>1993</v>
          </cell>
          <cell r="N217">
            <v>1994</v>
          </cell>
          <cell r="O217">
            <v>1995</v>
          </cell>
          <cell r="P217">
            <v>1996</v>
          </cell>
          <cell r="Q217">
            <v>1997</v>
          </cell>
          <cell r="R217">
            <v>1998</v>
          </cell>
          <cell r="S217">
            <v>1999</v>
          </cell>
        </row>
        <row r="220"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R220">
            <v>0</v>
          </cell>
          <cell r="S220">
            <v>0</v>
          </cell>
        </row>
        <row r="221"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</row>
        <row r="222">
          <cell r="B222" t="str">
            <v>Ingresos corrientes</v>
          </cell>
          <cell r="L222">
            <v>51.85</v>
          </cell>
          <cell r="M222">
            <v>58.9</v>
          </cell>
          <cell r="N222">
            <v>55.704999999999998</v>
          </cell>
          <cell r="O222" t="e">
            <v>#REF!</v>
          </cell>
          <cell r="P222">
            <v>0</v>
          </cell>
          <cell r="Q222">
            <v>57.919999999999987</v>
          </cell>
          <cell r="R222">
            <v>70.39</v>
          </cell>
          <cell r="S222">
            <v>77.23</v>
          </cell>
        </row>
        <row r="223"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</row>
        <row r="224">
          <cell r="B224" t="str">
            <v>Gastos corrientes</v>
          </cell>
          <cell r="L224">
            <v>94.38</v>
          </cell>
          <cell r="M224">
            <v>129.37</v>
          </cell>
          <cell r="N224">
            <v>112.92399999999999</v>
          </cell>
          <cell r="O224" t="e">
            <v>#REF!</v>
          </cell>
          <cell r="P224">
            <v>0</v>
          </cell>
          <cell r="Q224">
            <v>135.71899999999999</v>
          </cell>
          <cell r="R224">
            <v>140.35</v>
          </cell>
          <cell r="S224">
            <v>140.42599999999999</v>
          </cell>
        </row>
        <row r="225">
          <cell r="B225" t="str">
            <v xml:space="preserve">  Servicios Personales</v>
          </cell>
          <cell r="L225">
            <v>55.44</v>
          </cell>
          <cell r="M225">
            <v>61.34</v>
          </cell>
          <cell r="N225">
            <v>68.233999999999995</v>
          </cell>
          <cell r="O225" t="e">
            <v>#REF!</v>
          </cell>
          <cell r="P225">
            <v>0</v>
          </cell>
          <cell r="Q225">
            <v>76.7</v>
          </cell>
          <cell r="R225">
            <v>78.94</v>
          </cell>
          <cell r="S225">
            <v>82.659999999999982</v>
          </cell>
        </row>
        <row r="226">
          <cell r="B226" t="str">
            <v xml:space="preserve">  Bonus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</row>
        <row r="227">
          <cell r="B227" t="str">
            <v xml:space="preserve">  Compras de Bienes y Servicios</v>
          </cell>
          <cell r="L227">
            <v>6.92</v>
          </cell>
          <cell r="M227">
            <v>6.8</v>
          </cell>
          <cell r="N227">
            <v>8.2590000000000003</v>
          </cell>
          <cell r="O227" t="e">
            <v>#REF!</v>
          </cell>
          <cell r="P227">
            <v>0</v>
          </cell>
          <cell r="Q227">
            <v>13.04</v>
          </cell>
          <cell r="R227">
            <v>12.09</v>
          </cell>
          <cell r="S227">
            <v>11.94</v>
          </cell>
        </row>
        <row r="228">
          <cell r="B228" t="str">
            <v xml:space="preserve">  Transferencias</v>
          </cell>
          <cell r="L228">
            <v>14.44</v>
          </cell>
          <cell r="M228">
            <v>45.75</v>
          </cell>
          <cell r="N228">
            <v>19.653999999999993</v>
          </cell>
          <cell r="O228" t="e">
            <v>#REF!</v>
          </cell>
          <cell r="P228">
            <v>0</v>
          </cell>
          <cell r="Q228">
            <v>35.19</v>
          </cell>
          <cell r="R228">
            <v>36.239999999999995</v>
          </cell>
          <cell r="S228">
            <v>35.61</v>
          </cell>
        </row>
        <row r="229">
          <cell r="B229" t="str">
            <v xml:space="preserve">  Vigencia Expirada</v>
          </cell>
          <cell r="L229">
            <v>8.3800000000000008</v>
          </cell>
          <cell r="M229">
            <v>8.58</v>
          </cell>
          <cell r="N229">
            <v>9.7769999999999992</v>
          </cell>
          <cell r="O229" t="e">
            <v>#REF!</v>
          </cell>
          <cell r="P229">
            <v>0</v>
          </cell>
          <cell r="Q229">
            <v>4.0400000000000009</v>
          </cell>
          <cell r="R229">
            <v>4.0599999999999996</v>
          </cell>
          <cell r="S229">
            <v>6.6559999999999997</v>
          </cell>
        </row>
        <row r="230">
          <cell r="B230" t="str">
            <v xml:space="preserve">  Interest 1/</v>
          </cell>
          <cell r="L230">
            <v>9.1999999999999993</v>
          </cell>
          <cell r="M230">
            <v>6.9</v>
          </cell>
          <cell r="N230">
            <v>7</v>
          </cell>
          <cell r="O230" t="e">
            <v>#REF!</v>
          </cell>
          <cell r="P230">
            <v>0</v>
          </cell>
          <cell r="Q230">
            <v>6.7489999999999997</v>
          </cell>
          <cell r="R230">
            <v>9.02</v>
          </cell>
          <cell r="S230">
            <v>3.5600000000000005</v>
          </cell>
        </row>
        <row r="231"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</row>
        <row r="232">
          <cell r="B232" t="str">
            <v>Balanza de operaciones</v>
          </cell>
          <cell r="L232">
            <v>-42.529999999999994</v>
          </cell>
          <cell r="M232">
            <v>-70.47</v>
          </cell>
          <cell r="N232">
            <v>-57.218999999999994</v>
          </cell>
          <cell r="O232" t="e">
            <v>#REF!</v>
          </cell>
          <cell r="P232">
            <v>0</v>
          </cell>
          <cell r="Q232">
            <v>-77.799000000000007</v>
          </cell>
          <cell r="R232">
            <v>-69.959999999999994</v>
          </cell>
          <cell r="S232">
            <v>-63.195999999999984</v>
          </cell>
        </row>
        <row r="233"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verall Balance"/>
      <sheetName val="PIB"/>
      <sheetName val="BOP"/>
      <sheetName val="Financiam"/>
      <sheetName val="SPNF"/>
      <sheetName val="Marco Fiscal"/>
      <sheetName val="Financing"/>
      <sheetName val="Financing (2)"/>
      <sheetName val="Inv Privada"/>
      <sheetName val="Tenedores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B1:H129"/>
  <sheetViews>
    <sheetView tabSelected="1" workbookViewId="0">
      <selection activeCell="H23" sqref="H23"/>
    </sheetView>
  </sheetViews>
  <sheetFormatPr baseColWidth="10" defaultColWidth="11.42578125" defaultRowHeight="15" x14ac:dyDescent="0.25"/>
  <cols>
    <col min="1" max="1" width="2.85546875" style="73" customWidth="1"/>
    <col min="2" max="2" width="48.85546875" style="73" customWidth="1"/>
    <col min="3" max="3" width="13" style="73" customWidth="1"/>
    <col min="4" max="4" width="13.5703125" style="73" customWidth="1"/>
    <col min="5" max="5" width="13" style="73" customWidth="1"/>
    <col min="6" max="6" width="13.42578125" style="73" bestFit="1" customWidth="1"/>
    <col min="7" max="16384" width="11.42578125" style="73"/>
  </cols>
  <sheetData>
    <row r="1" spans="2:6" ht="15.75" x14ac:dyDescent="0.25">
      <c r="B1" s="1" t="s">
        <v>0</v>
      </c>
      <c r="C1" s="157"/>
      <c r="D1" s="157"/>
      <c r="E1" s="158" t="s">
        <v>61</v>
      </c>
      <c r="F1" s="158"/>
    </row>
    <row r="2" spans="2:6" x14ac:dyDescent="0.25">
      <c r="B2" s="159" t="s">
        <v>89</v>
      </c>
      <c r="C2" s="159"/>
      <c r="D2" s="159"/>
      <c r="E2" s="159"/>
      <c r="F2" s="159"/>
    </row>
    <row r="3" spans="2:6" x14ac:dyDescent="0.25">
      <c r="B3" s="159" t="s">
        <v>64</v>
      </c>
      <c r="C3" s="159"/>
      <c r="D3" s="159"/>
      <c r="E3" s="159"/>
      <c r="F3" s="159"/>
    </row>
    <row r="4" spans="2:6" x14ac:dyDescent="0.25">
      <c r="B4" s="160" t="s">
        <v>51</v>
      </c>
      <c r="C4" s="160"/>
      <c r="D4" s="160"/>
      <c r="E4" s="160"/>
      <c r="F4" s="160"/>
    </row>
    <row r="5" spans="2:6" ht="5.25" customHeight="1" x14ac:dyDescent="0.25">
      <c r="B5" s="3"/>
      <c r="C5" s="3"/>
      <c r="D5" s="2"/>
      <c r="E5" s="3"/>
      <c r="F5" s="3"/>
    </row>
    <row r="6" spans="2:6" x14ac:dyDescent="0.25">
      <c r="B6" s="4" t="s">
        <v>0</v>
      </c>
      <c r="C6" s="126" t="s">
        <v>101</v>
      </c>
      <c r="D6" s="125" t="s">
        <v>101</v>
      </c>
      <c r="E6" s="161" t="s">
        <v>52</v>
      </c>
      <c r="F6" s="161"/>
    </row>
    <row r="7" spans="2:6" x14ac:dyDescent="0.25">
      <c r="B7" s="163" t="s">
        <v>62</v>
      </c>
      <c r="C7" s="6">
        <v>2024</v>
      </c>
      <c r="D7" s="6">
        <v>2023</v>
      </c>
      <c r="E7" s="162"/>
      <c r="F7" s="162"/>
    </row>
    <row r="8" spans="2:6" x14ac:dyDescent="0.25">
      <c r="B8" s="163"/>
      <c r="C8" s="7" t="s">
        <v>33</v>
      </c>
      <c r="D8" s="7" t="s">
        <v>33</v>
      </c>
      <c r="E8" s="8" t="s">
        <v>53</v>
      </c>
      <c r="F8" s="8" t="s">
        <v>54</v>
      </c>
    </row>
    <row r="9" spans="2:6" x14ac:dyDescent="0.25">
      <c r="B9" s="9"/>
      <c r="C9" s="10" t="s">
        <v>1</v>
      </c>
      <c r="D9" s="10" t="s">
        <v>2</v>
      </c>
      <c r="E9" s="11" t="s">
        <v>3</v>
      </c>
      <c r="F9" s="11" t="s">
        <v>4</v>
      </c>
    </row>
    <row r="10" spans="2:6" s="40" customFormat="1" ht="6.75" customHeight="1" x14ac:dyDescent="0.25">
      <c r="B10" s="47"/>
      <c r="C10" s="50"/>
      <c r="D10" s="50"/>
      <c r="E10" s="50"/>
      <c r="F10" s="51"/>
    </row>
    <row r="11" spans="2:6" x14ac:dyDescent="0.25">
      <c r="B11" s="12" t="s">
        <v>35</v>
      </c>
      <c r="C11" s="13">
        <v>9143.8028591800012</v>
      </c>
      <c r="D11" s="13">
        <v>10002.405155175</v>
      </c>
      <c r="E11" s="13">
        <v>-858.60229599499871</v>
      </c>
      <c r="F11" s="14">
        <v>-8.583958384756879E-2</v>
      </c>
    </row>
    <row r="12" spans="2:6" s="40" customFormat="1" ht="6.75" customHeight="1" x14ac:dyDescent="0.25">
      <c r="B12" s="47"/>
      <c r="C12" s="50"/>
      <c r="D12" s="50"/>
      <c r="E12" s="50" t="s">
        <v>0</v>
      </c>
      <c r="F12" s="51" t="s">
        <v>0</v>
      </c>
    </row>
    <row r="13" spans="2:6" x14ac:dyDescent="0.25">
      <c r="B13" s="17" t="s">
        <v>65</v>
      </c>
      <c r="C13" s="15">
        <v>8902.43132917</v>
      </c>
      <c r="D13" s="15">
        <v>9310.008209040001</v>
      </c>
      <c r="E13" s="15">
        <v>-407.57687987000099</v>
      </c>
      <c r="F13" s="16">
        <v>-4.377835880684236E-2</v>
      </c>
    </row>
    <row r="14" spans="2:6" x14ac:dyDescent="0.25">
      <c r="B14" s="18" t="s">
        <v>69</v>
      </c>
      <c r="C14" s="19">
        <v>5435.3017688699993</v>
      </c>
      <c r="D14" s="19">
        <v>5820.165557700001</v>
      </c>
      <c r="E14" s="15">
        <v>-384.86378883000179</v>
      </c>
      <c r="F14" s="16">
        <v>-6.6125917727689401E-2</v>
      </c>
    </row>
    <row r="15" spans="2:6" x14ac:dyDescent="0.25">
      <c r="B15" s="18" t="s">
        <v>5</v>
      </c>
      <c r="C15" s="19">
        <v>3292.0203839999999</v>
      </c>
      <c r="D15" s="19">
        <v>3263.1634860000004</v>
      </c>
      <c r="E15" s="15">
        <v>28.856897999999546</v>
      </c>
      <c r="F15" s="16">
        <v>8.8432277830408235E-3</v>
      </c>
    </row>
    <row r="16" spans="2:6" x14ac:dyDescent="0.25">
      <c r="B16" s="18" t="s">
        <v>66</v>
      </c>
      <c r="C16" s="19">
        <v>175.1091763</v>
      </c>
      <c r="D16" s="19">
        <v>226.67916534000003</v>
      </c>
      <c r="E16" s="15">
        <v>-51.569989040000024</v>
      </c>
      <c r="F16" s="16">
        <v>-0.22750211278857191</v>
      </c>
    </row>
    <row r="17" spans="2:6" s="40" customFormat="1" ht="6.75" customHeight="1" x14ac:dyDescent="0.25">
      <c r="B17" s="47"/>
      <c r="C17" s="50"/>
      <c r="D17" s="50"/>
      <c r="E17" s="50" t="s">
        <v>0</v>
      </c>
      <c r="F17" s="51"/>
    </row>
    <row r="18" spans="2:6" x14ac:dyDescent="0.25">
      <c r="B18" s="17" t="s">
        <v>67</v>
      </c>
      <c r="C18" s="19">
        <v>80.911786660000075</v>
      </c>
      <c r="D18" s="19">
        <v>91.359721954999941</v>
      </c>
      <c r="E18" s="15">
        <v>-10.447935294999866</v>
      </c>
      <c r="F18" s="16">
        <v>-0.11436041038025588</v>
      </c>
    </row>
    <row r="19" spans="2:6" s="40" customFormat="1" ht="6.75" customHeight="1" x14ac:dyDescent="0.25">
      <c r="B19" s="47"/>
      <c r="C19" s="50"/>
      <c r="D19" s="50"/>
      <c r="E19" s="50" t="s">
        <v>0</v>
      </c>
      <c r="F19" s="51" t="s">
        <v>0</v>
      </c>
    </row>
    <row r="20" spans="2:6" x14ac:dyDescent="0.25">
      <c r="B20" s="17" t="s">
        <v>83</v>
      </c>
      <c r="C20" s="19">
        <v>167.52500962000005</v>
      </c>
      <c r="D20" s="19">
        <v>86.705529749999997</v>
      </c>
      <c r="E20" s="15">
        <v>80.819479870000052</v>
      </c>
      <c r="F20" s="16">
        <v>0.93211448108360184</v>
      </c>
    </row>
    <row r="21" spans="2:6" s="40" customFormat="1" ht="6.75" customHeight="1" x14ac:dyDescent="0.25">
      <c r="B21" s="47"/>
      <c r="C21" s="50"/>
      <c r="D21" s="50"/>
      <c r="E21" s="50" t="s">
        <v>0</v>
      </c>
      <c r="F21" s="51"/>
    </row>
    <row r="22" spans="2:6" x14ac:dyDescent="0.25">
      <c r="B22" s="17" t="s">
        <v>40</v>
      </c>
      <c r="C22" s="19">
        <v>6.6100352400000002</v>
      </c>
      <c r="D22" s="19">
        <v>519.32319032999999</v>
      </c>
      <c r="E22" s="15">
        <v>-512.71315508999999</v>
      </c>
      <c r="F22" s="16">
        <v>-0.98727182732625574</v>
      </c>
    </row>
    <row r="23" spans="2:6" s="40" customFormat="1" ht="6.75" customHeight="1" x14ac:dyDescent="0.25">
      <c r="B23" s="47"/>
      <c r="C23" s="50"/>
      <c r="D23" s="50"/>
      <c r="E23" s="50"/>
      <c r="F23" s="51"/>
    </row>
    <row r="24" spans="2:6" x14ac:dyDescent="0.25">
      <c r="B24" s="17" t="s">
        <v>74</v>
      </c>
      <c r="C24" s="19">
        <v>-13.675301510000004</v>
      </c>
      <c r="D24" s="19">
        <v>-4.9914958999999968</v>
      </c>
      <c r="E24" s="15">
        <v>-8.6838056100000074</v>
      </c>
      <c r="F24" s="16">
        <v>1.7397200726940421</v>
      </c>
    </row>
    <row r="25" spans="2:6" s="40" customFormat="1" ht="6.75" customHeight="1" x14ac:dyDescent="0.25">
      <c r="B25" s="47"/>
      <c r="C25" s="50"/>
      <c r="D25" s="50"/>
      <c r="E25" s="50" t="s">
        <v>0</v>
      </c>
      <c r="F25" s="51"/>
    </row>
    <row r="26" spans="2:6" x14ac:dyDescent="0.25">
      <c r="B26" s="17" t="s">
        <v>85</v>
      </c>
      <c r="C26" s="19">
        <v>0</v>
      </c>
      <c r="D26" s="19">
        <v>0</v>
      </c>
      <c r="E26" s="19">
        <v>0</v>
      </c>
      <c r="F26" s="51" t="s">
        <v>14</v>
      </c>
    </row>
    <row r="27" spans="2:6" s="40" customFormat="1" ht="6.75" customHeight="1" x14ac:dyDescent="0.25">
      <c r="B27" s="47"/>
      <c r="C27" s="50"/>
      <c r="D27" s="50"/>
      <c r="E27" s="50" t="s">
        <v>0</v>
      </c>
      <c r="F27" s="51" t="s">
        <v>0</v>
      </c>
    </row>
    <row r="28" spans="2:6" x14ac:dyDescent="0.25">
      <c r="B28" s="12" t="s">
        <v>41</v>
      </c>
      <c r="C28" s="13">
        <v>16023.923629258003</v>
      </c>
      <c r="D28" s="13">
        <v>14539.341458154999</v>
      </c>
      <c r="E28" s="13">
        <v>1484.5821711030039</v>
      </c>
      <c r="F28" s="14">
        <v>0.10210793765148929</v>
      </c>
    </row>
    <row r="29" spans="2:6" x14ac:dyDescent="0.25">
      <c r="B29" s="21" t="s">
        <v>42</v>
      </c>
      <c r="C29" s="13">
        <v>12417.077617251716</v>
      </c>
      <c r="D29" s="13">
        <v>11200.008501316999</v>
      </c>
      <c r="E29" s="13">
        <v>1217.069115934717</v>
      </c>
      <c r="F29" s="14">
        <v>0.10866680286819451</v>
      </c>
    </row>
    <row r="30" spans="2:6" x14ac:dyDescent="0.25">
      <c r="B30" s="18" t="s">
        <v>68</v>
      </c>
      <c r="C30" s="15">
        <v>10122.909507143717</v>
      </c>
      <c r="D30" s="15">
        <v>9298.6913937599984</v>
      </c>
      <c r="E30" s="15">
        <v>824.21811338371845</v>
      </c>
      <c r="F30" s="16">
        <v>8.863807588418518E-2</v>
      </c>
    </row>
    <row r="31" spans="2:6" x14ac:dyDescent="0.25">
      <c r="B31" s="22" t="s">
        <v>69</v>
      </c>
      <c r="C31" s="19">
        <v>6326.9311267937164</v>
      </c>
      <c r="D31" s="19">
        <v>5639.1793686999999</v>
      </c>
      <c r="E31" s="15">
        <v>687.75175809371649</v>
      </c>
      <c r="F31" s="16">
        <v>0.12195954643880461</v>
      </c>
    </row>
    <row r="32" spans="2:6" x14ac:dyDescent="0.25">
      <c r="B32" s="22" t="s">
        <v>5</v>
      </c>
      <c r="C32" s="19">
        <v>3496.9042788899997</v>
      </c>
      <c r="D32" s="19">
        <v>3373.5081508399999</v>
      </c>
      <c r="E32" s="15">
        <v>123.39612804999979</v>
      </c>
      <c r="F32" s="16">
        <v>3.6577984262250646E-2</v>
      </c>
    </row>
    <row r="33" spans="2:6" x14ac:dyDescent="0.25">
      <c r="B33" s="22" t="s">
        <v>66</v>
      </c>
      <c r="C33" s="19">
        <v>299.07410146000001</v>
      </c>
      <c r="D33" s="19">
        <v>286.00387422</v>
      </c>
      <c r="E33" s="15">
        <v>13.070227240000008</v>
      </c>
      <c r="F33" s="16">
        <v>4.5699476189424354E-2</v>
      </c>
    </row>
    <row r="34" spans="2:6" s="40" customFormat="1" ht="6.75" customHeight="1" x14ac:dyDescent="0.25">
      <c r="B34" s="47"/>
      <c r="C34" s="50"/>
      <c r="D34" s="50"/>
      <c r="E34" s="50"/>
      <c r="F34" s="51"/>
    </row>
    <row r="35" spans="2:6" x14ac:dyDescent="0.25">
      <c r="B35" s="18" t="s">
        <v>45</v>
      </c>
      <c r="C35" s="19">
        <v>2294.1681101079998</v>
      </c>
      <c r="D35" s="19">
        <v>1901.3171075569999</v>
      </c>
      <c r="E35" s="15">
        <v>392.85100255099997</v>
      </c>
      <c r="F35" s="16">
        <v>0.2066204532582015</v>
      </c>
    </row>
    <row r="36" spans="2:6" x14ac:dyDescent="0.25">
      <c r="B36" s="22" t="s">
        <v>70</v>
      </c>
      <c r="C36" s="19">
        <v>2059.554844708</v>
      </c>
      <c r="D36" s="19">
        <v>1706.7306284669999</v>
      </c>
      <c r="E36" s="15">
        <v>352.82421624100016</v>
      </c>
      <c r="F36" s="16">
        <v>0.20672519163607553</v>
      </c>
    </row>
    <row r="37" spans="2:6" x14ac:dyDescent="0.25">
      <c r="B37" s="22" t="s">
        <v>84</v>
      </c>
      <c r="C37" s="19">
        <v>234.61326539999999</v>
      </c>
      <c r="D37" s="19">
        <v>194.58647908999998</v>
      </c>
      <c r="E37" s="15">
        <v>40.026786310000006</v>
      </c>
      <c r="F37" s="16">
        <v>0.20570178615281307</v>
      </c>
    </row>
    <row r="38" spans="2:6" s="40" customFormat="1" ht="6.75" customHeight="1" x14ac:dyDescent="0.25">
      <c r="B38" s="47"/>
      <c r="C38" s="50"/>
      <c r="D38" s="50">
        <v>0</v>
      </c>
      <c r="E38" s="50"/>
      <c r="F38" s="51"/>
    </row>
    <row r="39" spans="2:6" x14ac:dyDescent="0.25">
      <c r="B39" s="21" t="s">
        <v>49</v>
      </c>
      <c r="C39" s="23">
        <v>3606.8460120062855</v>
      </c>
      <c r="D39" s="23">
        <v>3339.3329568379986</v>
      </c>
      <c r="E39" s="13">
        <v>267.51305516828688</v>
      </c>
      <c r="F39" s="14">
        <v>8.0109728088208959E-2</v>
      </c>
    </row>
    <row r="40" spans="2:6" x14ac:dyDescent="0.25">
      <c r="B40" s="24" t="s">
        <v>34</v>
      </c>
      <c r="C40" s="25">
        <v>4.1293207017583683E-2</v>
      </c>
      <c r="D40" s="25">
        <v>4.0079273878192267E-2</v>
      </c>
      <c r="E40" s="25">
        <v>1.2139331393914154E-3</v>
      </c>
      <c r="F40" s="14"/>
    </row>
    <row r="41" spans="2:6" x14ac:dyDescent="0.25">
      <c r="B41" s="26" t="s">
        <v>71</v>
      </c>
      <c r="C41" s="27">
        <v>-3514.6462880817162</v>
      </c>
      <c r="D41" s="27">
        <v>-1890.0002922769982</v>
      </c>
      <c r="E41" s="27">
        <v>-1624.645995804718</v>
      </c>
      <c r="F41" s="28">
        <v>0.85960092304928082</v>
      </c>
    </row>
    <row r="42" spans="2:6" x14ac:dyDescent="0.25">
      <c r="B42" s="24" t="s">
        <v>34</v>
      </c>
      <c r="C42" s="25">
        <v>-4.023765258739509E-2</v>
      </c>
      <c r="D42" s="25">
        <v>-2.268412294405062E-2</v>
      </c>
      <c r="E42" s="25">
        <v>-1.755352964334447E-2</v>
      </c>
      <c r="F42" s="29"/>
    </row>
    <row r="43" spans="2:6" x14ac:dyDescent="0.25">
      <c r="B43" s="30" t="s">
        <v>72</v>
      </c>
      <c r="C43" s="27">
        <v>-3266.209491801716</v>
      </c>
      <c r="D43" s="27">
        <v>-1711.9350405719988</v>
      </c>
      <c r="E43" s="27">
        <v>-1554.2744512297172</v>
      </c>
      <c r="F43" s="28">
        <v>0.90790503984917359</v>
      </c>
    </row>
    <row r="44" spans="2:6" x14ac:dyDescent="0.25">
      <c r="B44" s="24" t="s">
        <v>34</v>
      </c>
      <c r="C44" s="25">
        <v>-3.7393408052023604E-2</v>
      </c>
      <c r="D44" s="25">
        <v>-2.0546951813313286E-2</v>
      </c>
      <c r="E44" s="25">
        <v>-1.6846456238710318E-2</v>
      </c>
      <c r="F44" s="16" t="s">
        <v>0</v>
      </c>
    </row>
    <row r="45" spans="2:6" x14ac:dyDescent="0.25">
      <c r="B45" s="31" t="s">
        <v>47</v>
      </c>
      <c r="C45" s="27">
        <v>-3273.274758071715</v>
      </c>
      <c r="D45" s="27">
        <v>-1197.6033461419993</v>
      </c>
      <c r="E45" s="27">
        <v>-2075.6714119297158</v>
      </c>
      <c r="F45" s="28">
        <v>1.7331877191361857</v>
      </c>
    </row>
    <row r="46" spans="2:6" x14ac:dyDescent="0.25">
      <c r="B46" s="24" t="s">
        <v>34</v>
      </c>
      <c r="C46" s="25">
        <v>-3.747429520433071E-2</v>
      </c>
      <c r="D46" s="25">
        <v>-1.4373850444944793E-2</v>
      </c>
      <c r="E46" s="25">
        <v>-2.3100444759385916E-2</v>
      </c>
      <c r="F46" s="16" t="s">
        <v>0</v>
      </c>
    </row>
    <row r="47" spans="2:6" x14ac:dyDescent="0.25">
      <c r="B47" s="26" t="s">
        <v>73</v>
      </c>
      <c r="C47" s="27">
        <v>-4585.9526599700021</v>
      </c>
      <c r="D47" s="27">
        <v>-2635.6191954229989</v>
      </c>
      <c r="E47" s="27">
        <v>-1950.3334645470031</v>
      </c>
      <c r="F47" s="28">
        <v>0.73999061318643489</v>
      </c>
    </row>
    <row r="48" spans="2:6" x14ac:dyDescent="0.25">
      <c r="B48" s="24" t="s">
        <v>34</v>
      </c>
      <c r="C48" s="25">
        <v>-5.2502572034020575E-2</v>
      </c>
      <c r="D48" s="25">
        <v>-3.163317492964321E-2</v>
      </c>
      <c r="E48" s="25">
        <v>-2.0869397104377366E-2</v>
      </c>
      <c r="F48" s="16" t="s">
        <v>0</v>
      </c>
    </row>
    <row r="49" spans="2:8" x14ac:dyDescent="0.25">
      <c r="B49" s="32" t="s">
        <v>75</v>
      </c>
      <c r="C49" s="64">
        <v>-6880.1207700780014</v>
      </c>
      <c r="D49" s="64">
        <v>-4536.9363029799988</v>
      </c>
      <c r="E49" s="64">
        <v>-2343.1844670980026</v>
      </c>
      <c r="F49" s="65">
        <v>0.51646845153169274</v>
      </c>
    </row>
    <row r="50" spans="2:8" ht="12.75" customHeight="1" x14ac:dyDescent="0.25">
      <c r="B50" s="114" t="s">
        <v>34</v>
      </c>
      <c r="C50" s="115">
        <v>-7.8767502221914407E-2</v>
      </c>
      <c r="D50" s="115">
        <v>-5.4453124323137071E-2</v>
      </c>
      <c r="E50" s="115">
        <v>-2.4314377898777335E-2</v>
      </c>
      <c r="F50" s="33" t="s">
        <v>0</v>
      </c>
    </row>
    <row r="51" spans="2:8" ht="15" customHeight="1" x14ac:dyDescent="0.25">
      <c r="B51" s="92" t="s">
        <v>95</v>
      </c>
      <c r="C51" s="93">
        <v>87347.199999999997</v>
      </c>
      <c r="D51" s="93">
        <v>83318.2</v>
      </c>
      <c r="E51" s="25"/>
      <c r="F51" s="34"/>
    </row>
    <row r="52" spans="2:8" ht="10.5" customHeight="1" x14ac:dyDescent="0.25">
      <c r="B52" s="164" t="s">
        <v>87</v>
      </c>
      <c r="C52" s="164"/>
      <c r="D52" s="164"/>
      <c r="E52" s="164"/>
      <c r="F52" s="164"/>
    </row>
    <row r="53" spans="2:8" ht="10.5" customHeight="1" x14ac:dyDescent="0.25">
      <c r="B53" s="38" t="s">
        <v>63</v>
      </c>
      <c r="C53" s="35"/>
      <c r="D53" s="35"/>
      <c r="E53" s="35"/>
      <c r="F53" s="35"/>
    </row>
    <row r="54" spans="2:8" ht="13.5" customHeight="1" x14ac:dyDescent="0.25">
      <c r="B54" s="38" t="s">
        <v>96</v>
      </c>
      <c r="C54" s="39"/>
      <c r="D54" s="39"/>
      <c r="E54" s="39"/>
    </row>
    <row r="55" spans="2:8" ht="4.5" customHeight="1" x14ac:dyDescent="0.25">
      <c r="B55" s="38"/>
      <c r="C55" s="39"/>
      <c r="D55" s="39"/>
      <c r="E55" s="39"/>
    </row>
    <row r="56" spans="2:8" hidden="1" x14ac:dyDescent="0.25">
      <c r="B56" s="165" t="s">
        <v>79</v>
      </c>
      <c r="C56" s="165"/>
      <c r="D56" s="165"/>
      <c r="E56" s="74"/>
      <c r="F56" s="75"/>
    </row>
    <row r="57" spans="2:8" hidden="1" x14ac:dyDescent="0.25">
      <c r="B57" s="156" t="s">
        <v>92</v>
      </c>
      <c r="C57" s="156"/>
      <c r="D57" s="156"/>
      <c r="E57" s="74"/>
      <c r="F57" s="75"/>
    </row>
    <row r="58" spans="2:8" hidden="1" x14ac:dyDescent="0.25">
      <c r="B58" s="156" t="s">
        <v>51</v>
      </c>
      <c r="C58" s="156"/>
      <c r="D58" s="156"/>
      <c r="E58" s="74"/>
      <c r="F58" s="75"/>
    </row>
    <row r="59" spans="2:8" hidden="1" x14ac:dyDescent="0.25">
      <c r="B59" s="171" t="s">
        <v>56</v>
      </c>
      <c r="C59" s="171"/>
      <c r="D59" s="171"/>
      <c r="E59" s="75"/>
      <c r="F59" s="75"/>
    </row>
    <row r="60" spans="2:8" ht="15.75" hidden="1" thickBot="1" x14ac:dyDescent="0.3">
      <c r="B60" s="76"/>
      <c r="C60" s="77">
        <v>2024</v>
      </c>
      <c r="D60" s="78">
        <v>2023</v>
      </c>
      <c r="E60" s="75"/>
      <c r="F60" s="75"/>
    </row>
    <row r="61" spans="2:8" ht="6" hidden="1" customHeight="1" x14ac:dyDescent="0.25">
      <c r="B61" s="79"/>
      <c r="C61" s="80"/>
      <c r="D61" s="81"/>
      <c r="E61" s="75"/>
      <c r="F61" s="75"/>
    </row>
    <row r="62" spans="2:8" hidden="1" x14ac:dyDescent="0.25">
      <c r="B62" s="32" t="s">
        <v>6</v>
      </c>
      <c r="C62" s="95">
        <v>4738.9480426379996</v>
      </c>
      <c r="D62" s="95">
        <v>3316.3201332899985</v>
      </c>
      <c r="E62" s="75"/>
      <c r="F62" s="75"/>
      <c r="G62" s="73">
        <v>-2141.1727274400018</v>
      </c>
      <c r="H62" s="73">
        <v>-1220.6161696900003</v>
      </c>
    </row>
    <row r="63" spans="2:8" ht="10.5" hidden="1" customHeight="1" x14ac:dyDescent="0.25">
      <c r="B63" s="113" t="s">
        <v>34</v>
      </c>
      <c r="C63" s="112">
        <v>5.425414944769838E-2</v>
      </c>
      <c r="D63" s="112">
        <v>3.9803069836962378E-2</v>
      </c>
      <c r="E63" s="75"/>
      <c r="F63" s="75"/>
    </row>
    <row r="64" spans="2:8" ht="6" hidden="1" customHeight="1" x14ac:dyDescent="0.25">
      <c r="B64" s="79"/>
      <c r="C64" s="110"/>
      <c r="D64" s="111"/>
      <c r="E64" s="75"/>
      <c r="F64" s="75"/>
    </row>
    <row r="65" spans="2:6" hidden="1" x14ac:dyDescent="0.25">
      <c r="B65" s="96" t="s">
        <v>16</v>
      </c>
      <c r="C65" s="102">
        <v>3416.7400000000007</v>
      </c>
      <c r="D65" s="102">
        <v>1801.8599999999997</v>
      </c>
      <c r="E65" s="75"/>
      <c r="F65" s="75"/>
    </row>
    <row r="66" spans="2:6" hidden="1" x14ac:dyDescent="0.25">
      <c r="B66" s="97" t="s">
        <v>17</v>
      </c>
      <c r="C66" s="90">
        <v>3431.2400000000007</v>
      </c>
      <c r="D66" s="90">
        <v>1805.0599999999997</v>
      </c>
      <c r="E66" s="75"/>
      <c r="F66" s="75"/>
    </row>
    <row r="67" spans="2:6" hidden="1" x14ac:dyDescent="0.25">
      <c r="B67" s="98" t="s">
        <v>18</v>
      </c>
      <c r="C67" s="103">
        <v>4027.4800000000005</v>
      </c>
      <c r="D67" s="103">
        <v>2371.4395999999997</v>
      </c>
      <c r="E67" s="75"/>
      <c r="F67" s="75"/>
    </row>
    <row r="68" spans="2:6" hidden="1" x14ac:dyDescent="0.25">
      <c r="B68" s="98" t="s">
        <v>19</v>
      </c>
      <c r="C68" s="103">
        <v>596.24</v>
      </c>
      <c r="D68" s="103">
        <v>566.37959999999998</v>
      </c>
      <c r="E68" s="75"/>
      <c r="F68" s="75"/>
    </row>
    <row r="69" spans="2:6" hidden="1" x14ac:dyDescent="0.25">
      <c r="B69" s="109" t="s">
        <v>20</v>
      </c>
      <c r="C69" s="105">
        <v>-14.5</v>
      </c>
      <c r="D69" s="105">
        <v>-3.2</v>
      </c>
      <c r="E69" s="75"/>
      <c r="F69" s="75"/>
    </row>
    <row r="70" spans="2:6" ht="4.5" hidden="1" customHeight="1" x14ac:dyDescent="0.25">
      <c r="B70" s="79"/>
      <c r="C70" s="110"/>
      <c r="D70" s="110"/>
      <c r="E70" s="75"/>
      <c r="F70" s="75"/>
    </row>
    <row r="71" spans="2:6" hidden="1" x14ac:dyDescent="0.25">
      <c r="B71" s="96" t="s">
        <v>21</v>
      </c>
      <c r="C71" s="102">
        <v>1322.2080426379989</v>
      </c>
      <c r="D71" s="102">
        <v>1514.4601332899988</v>
      </c>
      <c r="E71" s="75"/>
      <c r="F71" s="75"/>
    </row>
    <row r="72" spans="2:6" hidden="1" x14ac:dyDescent="0.25">
      <c r="B72" s="100" t="s">
        <v>22</v>
      </c>
      <c r="C72" s="104">
        <v>797.82739014999959</v>
      </c>
      <c r="D72" s="104">
        <v>1044.6123026799987</v>
      </c>
      <c r="E72" s="75"/>
      <c r="F72" s="75"/>
    </row>
    <row r="73" spans="2:6" hidden="1" x14ac:dyDescent="0.25">
      <c r="B73" s="98" t="s">
        <v>18</v>
      </c>
      <c r="C73" s="90">
        <v>0</v>
      </c>
      <c r="D73" s="90">
        <v>0</v>
      </c>
      <c r="E73" s="75"/>
      <c r="F73" s="75"/>
    </row>
    <row r="74" spans="2:6" hidden="1" x14ac:dyDescent="0.25">
      <c r="B74" s="98" t="s">
        <v>19</v>
      </c>
      <c r="C74" s="90">
        <v>0</v>
      </c>
      <c r="D74" s="90">
        <v>0</v>
      </c>
      <c r="E74" s="75"/>
      <c r="F74" s="75"/>
    </row>
    <row r="75" spans="2:6" hidden="1" x14ac:dyDescent="0.25">
      <c r="B75" s="98" t="s">
        <v>80</v>
      </c>
      <c r="C75" s="90">
        <v>691.42872948999957</v>
      </c>
      <c r="D75" s="90">
        <v>590.63575869999863</v>
      </c>
      <c r="E75" s="75"/>
      <c r="F75" s="75"/>
    </row>
    <row r="76" spans="2:6" hidden="1" x14ac:dyDescent="0.25">
      <c r="B76" s="98" t="s">
        <v>81</v>
      </c>
      <c r="C76" s="90">
        <v>-139.60133933999998</v>
      </c>
      <c r="D76" s="90">
        <v>353.97654398000003</v>
      </c>
      <c r="E76" s="75"/>
      <c r="F76" s="75"/>
    </row>
    <row r="77" spans="2:6" hidden="1" x14ac:dyDescent="0.25">
      <c r="B77" s="98" t="s">
        <v>23</v>
      </c>
      <c r="C77" s="90">
        <v>246</v>
      </c>
      <c r="D77" s="90">
        <v>100</v>
      </c>
      <c r="E77" s="75"/>
      <c r="F77" s="75"/>
    </row>
    <row r="78" spans="2:6" ht="3.75" hidden="1" customHeight="1" x14ac:dyDescent="0.25">
      <c r="B78" s="79"/>
      <c r="C78" s="110"/>
      <c r="D78" s="110"/>
      <c r="E78" s="75"/>
      <c r="F78" s="75"/>
    </row>
    <row r="79" spans="2:6" hidden="1" x14ac:dyDescent="0.25">
      <c r="B79" s="100" t="s">
        <v>76</v>
      </c>
      <c r="C79" s="104">
        <v>0</v>
      </c>
      <c r="D79" s="104">
        <v>0</v>
      </c>
      <c r="E79" s="75"/>
      <c r="F79" s="75"/>
    </row>
    <row r="80" spans="2:6" hidden="1" x14ac:dyDescent="0.25">
      <c r="B80" s="98" t="s">
        <v>77</v>
      </c>
      <c r="C80" s="90">
        <v>0</v>
      </c>
      <c r="D80" s="90">
        <v>0</v>
      </c>
      <c r="E80" s="75"/>
      <c r="F80" s="75"/>
    </row>
    <row r="81" spans="2:6" hidden="1" x14ac:dyDescent="0.25">
      <c r="B81" s="101" t="s">
        <v>25</v>
      </c>
      <c r="C81" s="90">
        <v>0</v>
      </c>
      <c r="D81" s="90">
        <v>0</v>
      </c>
      <c r="E81" s="75"/>
      <c r="F81" s="75"/>
    </row>
    <row r="82" spans="2:6" hidden="1" x14ac:dyDescent="0.25">
      <c r="B82" s="101" t="s">
        <v>28</v>
      </c>
      <c r="C82" s="90">
        <v>0</v>
      </c>
      <c r="D82" s="90">
        <v>0</v>
      </c>
      <c r="E82" s="75"/>
      <c r="F82" s="75"/>
    </row>
    <row r="83" spans="2:6" hidden="1" x14ac:dyDescent="0.25">
      <c r="B83" s="101" t="s">
        <v>27</v>
      </c>
      <c r="C83" s="90">
        <v>0</v>
      </c>
      <c r="D83" s="90">
        <v>0</v>
      </c>
      <c r="E83" s="75"/>
      <c r="F83" s="75"/>
    </row>
    <row r="84" spans="2:6" ht="3" hidden="1" customHeight="1" x14ac:dyDescent="0.25">
      <c r="B84" s="85"/>
      <c r="C84" s="105"/>
      <c r="D84" s="105"/>
      <c r="E84" s="75"/>
      <c r="F84" s="75"/>
    </row>
    <row r="85" spans="2:6" hidden="1" x14ac:dyDescent="0.25">
      <c r="B85" s="100" t="s">
        <v>11</v>
      </c>
      <c r="C85" s="104">
        <v>1623.7684041979994</v>
      </c>
      <c r="D85" s="104">
        <v>84.333258749999686</v>
      </c>
      <c r="E85" s="75"/>
      <c r="F85" s="75"/>
    </row>
    <row r="86" spans="2:6" hidden="1" x14ac:dyDescent="0.25">
      <c r="B86" s="98" t="s">
        <v>25</v>
      </c>
      <c r="C86" s="90">
        <v>633.33000000000004</v>
      </c>
      <c r="D86" s="90">
        <v>500</v>
      </c>
      <c r="E86" s="75"/>
      <c r="F86" s="75"/>
    </row>
    <row r="87" spans="2:6" hidden="1" x14ac:dyDescent="0.25">
      <c r="B87" s="98" t="s">
        <v>26</v>
      </c>
      <c r="C87" s="90">
        <v>0</v>
      </c>
      <c r="D87" s="90">
        <v>0</v>
      </c>
      <c r="E87" s="75"/>
      <c r="F87" s="75"/>
    </row>
    <row r="88" spans="2:6" hidden="1" x14ac:dyDescent="0.25">
      <c r="B88" s="98" t="s">
        <v>27</v>
      </c>
      <c r="C88" s="90">
        <v>-1088</v>
      </c>
      <c r="D88" s="90">
        <v>291.99300000000005</v>
      </c>
      <c r="E88" s="75"/>
      <c r="F88" s="75"/>
    </row>
    <row r="89" spans="2:6" hidden="1" x14ac:dyDescent="0.25">
      <c r="B89" s="98" t="s">
        <v>28</v>
      </c>
      <c r="C89" s="90">
        <v>1886.6799999999998</v>
      </c>
      <c r="D89" s="90">
        <v>-138.93</v>
      </c>
      <c r="E89" s="75"/>
      <c r="F89" s="75"/>
    </row>
    <row r="90" spans="2:6" hidden="1" x14ac:dyDescent="0.25">
      <c r="B90" s="98" t="s">
        <v>29</v>
      </c>
      <c r="C90" s="90">
        <v>191.75840419799974</v>
      </c>
      <c r="D90" s="90">
        <v>-568.72974125000042</v>
      </c>
      <c r="E90" s="75"/>
      <c r="F90" s="75"/>
    </row>
    <row r="91" spans="2:6" hidden="1" x14ac:dyDescent="0.25">
      <c r="B91" s="101" t="s">
        <v>30</v>
      </c>
      <c r="C91" s="90">
        <v>191.75840419799974</v>
      </c>
      <c r="D91" s="90">
        <v>-568.72974125000042</v>
      </c>
      <c r="E91" s="75"/>
      <c r="F91" s="75"/>
    </row>
    <row r="92" spans="2:6" hidden="1" x14ac:dyDescent="0.25">
      <c r="B92" s="101" t="s">
        <v>12</v>
      </c>
      <c r="C92" s="90">
        <v>0</v>
      </c>
      <c r="D92" s="90">
        <v>0</v>
      </c>
      <c r="E92" s="75"/>
      <c r="F92" s="75"/>
    </row>
    <row r="93" spans="2:6" hidden="1" x14ac:dyDescent="0.25">
      <c r="B93" s="101" t="s">
        <v>13</v>
      </c>
      <c r="C93" s="90">
        <v>0</v>
      </c>
      <c r="D93" s="90">
        <v>0</v>
      </c>
      <c r="E93" s="75"/>
      <c r="F93" s="75"/>
    </row>
    <row r="94" spans="2:6" ht="6" hidden="1" customHeight="1" x14ac:dyDescent="0.25">
      <c r="B94" s="79"/>
      <c r="C94" s="110"/>
      <c r="D94" s="111"/>
      <c r="E94" s="75"/>
      <c r="F94" s="75"/>
    </row>
    <row r="95" spans="2:6" ht="15.75" hidden="1" thickBot="1" x14ac:dyDescent="0.3">
      <c r="B95" s="107" t="s">
        <v>78</v>
      </c>
      <c r="C95" s="108">
        <v>-1099.38775171</v>
      </c>
      <c r="D95" s="108">
        <v>385.51457186000044</v>
      </c>
      <c r="E95" s="75"/>
      <c r="F95" s="75"/>
    </row>
    <row r="96" spans="2:6" ht="12" hidden="1" customHeight="1" x14ac:dyDescent="0.25">
      <c r="B96" s="123" t="s">
        <v>59</v>
      </c>
      <c r="C96" s="75"/>
      <c r="D96" s="75"/>
      <c r="E96" s="75"/>
      <c r="F96" s="75"/>
    </row>
    <row r="97" spans="2:6" ht="13.5" hidden="1" customHeight="1" x14ac:dyDescent="0.25">
      <c r="B97" s="124" t="s">
        <v>57</v>
      </c>
      <c r="C97" s="75"/>
      <c r="D97" s="75"/>
      <c r="E97" s="75"/>
      <c r="F97" s="75"/>
    </row>
    <row r="98" spans="2:6" ht="13.5" hidden="1" customHeight="1" x14ac:dyDescent="0.25">
      <c r="B98" s="124" t="s">
        <v>91</v>
      </c>
    </row>
    <row r="100" spans="2:6" ht="15.75" x14ac:dyDescent="0.25">
      <c r="B100" s="168" t="s">
        <v>94</v>
      </c>
      <c r="C100" s="168"/>
      <c r="D100" s="168"/>
    </row>
    <row r="101" spans="2:6" x14ac:dyDescent="0.25">
      <c r="B101" s="169" t="s">
        <v>51</v>
      </c>
      <c r="C101" s="169"/>
      <c r="D101" s="169"/>
    </row>
    <row r="102" spans="2:6" x14ac:dyDescent="0.25">
      <c r="B102" s="170" t="s">
        <v>33</v>
      </c>
      <c r="C102" s="170"/>
      <c r="D102" s="170"/>
    </row>
    <row r="103" spans="2:6" ht="15.75" thickBot="1" x14ac:dyDescent="0.3">
      <c r="B103" s="132"/>
      <c r="C103" s="134">
        <v>2024</v>
      </c>
      <c r="D103" s="134">
        <v>2023</v>
      </c>
    </row>
    <row r="104" spans="2:6" ht="5.25" customHeight="1" x14ac:dyDescent="0.25">
      <c r="B104" s="131"/>
      <c r="C104" s="131"/>
      <c r="D104" s="119"/>
    </row>
    <row r="105" spans="2:6" x14ac:dyDescent="0.25">
      <c r="B105" s="32" t="s">
        <v>15</v>
      </c>
      <c r="C105" s="133">
        <v>6880.1207700780014</v>
      </c>
      <c r="D105" s="133">
        <v>4536.936302979997</v>
      </c>
    </row>
    <row r="106" spans="2:6" hidden="1" x14ac:dyDescent="0.25">
      <c r="B106" s="138" t="s">
        <v>34</v>
      </c>
      <c r="C106" s="137">
        <v>7.8767502221914407E-2</v>
      </c>
      <c r="D106" s="137">
        <v>5.445312432313705E-2</v>
      </c>
    </row>
    <row r="107" spans="2:6" ht="5.25" customHeight="1" x14ac:dyDescent="0.25">
      <c r="B107" s="131"/>
      <c r="C107" s="131"/>
      <c r="D107" s="119"/>
    </row>
    <row r="108" spans="2:6" x14ac:dyDescent="0.25">
      <c r="B108" s="150" t="s">
        <v>31</v>
      </c>
      <c r="C108" s="151">
        <v>4130.74</v>
      </c>
      <c r="D108" s="151">
        <v>3126.8922999999991</v>
      </c>
    </row>
    <row r="109" spans="2:6" x14ac:dyDescent="0.25">
      <c r="B109" s="152" t="s">
        <v>17</v>
      </c>
      <c r="C109" s="146">
        <v>4145.24</v>
      </c>
      <c r="D109" s="146">
        <v>3196.7322999999992</v>
      </c>
    </row>
    <row r="110" spans="2:6" x14ac:dyDescent="0.25">
      <c r="B110" s="82" t="s">
        <v>18</v>
      </c>
      <c r="C110" s="144">
        <v>5337.43</v>
      </c>
      <c r="D110" s="144">
        <v>4003.1956999999993</v>
      </c>
    </row>
    <row r="111" spans="2:6" x14ac:dyDescent="0.25">
      <c r="B111" s="82" t="s">
        <v>19</v>
      </c>
      <c r="C111" s="144">
        <v>1192.19</v>
      </c>
      <c r="D111" s="144">
        <v>806.46339999999998</v>
      </c>
    </row>
    <row r="112" spans="2:6" x14ac:dyDescent="0.25">
      <c r="B112" s="153" t="s">
        <v>20</v>
      </c>
      <c r="C112" s="144">
        <v>-14.5</v>
      </c>
      <c r="D112" s="144">
        <v>-69.84</v>
      </c>
    </row>
    <row r="113" spans="2:4" ht="5.25" customHeight="1" x14ac:dyDescent="0.25">
      <c r="B113" s="79"/>
      <c r="C113" s="79"/>
      <c r="D113" s="146"/>
    </row>
    <row r="114" spans="2:4" x14ac:dyDescent="0.25">
      <c r="B114" s="150" t="s">
        <v>32</v>
      </c>
      <c r="C114" s="151">
        <v>2676.34</v>
      </c>
      <c r="D114" s="151">
        <v>-23.176999999999907</v>
      </c>
    </row>
    <row r="115" spans="2:4" x14ac:dyDescent="0.25">
      <c r="B115" s="82" t="s">
        <v>17</v>
      </c>
      <c r="C115" s="146">
        <v>2676.34</v>
      </c>
      <c r="D115" s="146">
        <v>-23.176999999999907</v>
      </c>
    </row>
    <row r="116" spans="2:4" x14ac:dyDescent="0.25">
      <c r="B116" s="82" t="s">
        <v>18</v>
      </c>
      <c r="C116" s="154">
        <v>4129.42</v>
      </c>
      <c r="D116" s="154">
        <v>1498.412</v>
      </c>
    </row>
    <row r="117" spans="2:4" x14ac:dyDescent="0.25">
      <c r="B117" s="82" t="s">
        <v>19</v>
      </c>
      <c r="C117" s="154">
        <v>1453.08</v>
      </c>
      <c r="D117" s="154">
        <v>1521.5889999999999</v>
      </c>
    </row>
    <row r="118" spans="2:4" ht="5.25" customHeight="1" x14ac:dyDescent="0.25">
      <c r="B118" s="79"/>
      <c r="C118" s="79"/>
      <c r="D118" s="146"/>
    </row>
    <row r="119" spans="2:4" x14ac:dyDescent="0.25">
      <c r="B119" s="150" t="s">
        <v>104</v>
      </c>
      <c r="C119" s="151">
        <v>690.67256895000037</v>
      </c>
      <c r="D119" s="151">
        <v>1585.408481119998</v>
      </c>
    </row>
    <row r="120" spans="2:4" x14ac:dyDescent="0.25">
      <c r="B120" s="82" t="s">
        <v>80</v>
      </c>
      <c r="C120" s="146">
        <v>788.31776610000043</v>
      </c>
      <c r="D120" s="146">
        <v>1114.2765494699979</v>
      </c>
    </row>
    <row r="121" spans="2:4" x14ac:dyDescent="0.25">
      <c r="B121" s="82" t="s">
        <v>88</v>
      </c>
      <c r="C121" s="146">
        <v>-262.64519715</v>
      </c>
      <c r="D121" s="146">
        <v>356.13193165000001</v>
      </c>
    </row>
    <row r="122" spans="2:4" x14ac:dyDescent="0.25">
      <c r="B122" s="82" t="s">
        <v>23</v>
      </c>
      <c r="C122" s="146">
        <v>165</v>
      </c>
      <c r="D122" s="146">
        <v>115</v>
      </c>
    </row>
    <row r="123" spans="2:4" ht="5.25" customHeight="1" x14ac:dyDescent="0.25">
      <c r="B123" s="79"/>
      <c r="C123" s="79"/>
      <c r="D123" s="146"/>
    </row>
    <row r="124" spans="2:4" x14ac:dyDescent="0.25">
      <c r="B124" s="150" t="s">
        <v>30</v>
      </c>
      <c r="C124" s="149">
        <v>21.048631958000062</v>
      </c>
      <c r="D124" s="151">
        <v>-268.45431591000022</v>
      </c>
    </row>
    <row r="125" spans="2:4" ht="5.25" customHeight="1" x14ac:dyDescent="0.25">
      <c r="B125" s="79"/>
      <c r="C125" s="79"/>
      <c r="D125" s="146"/>
    </row>
    <row r="126" spans="2:4" x14ac:dyDescent="0.25">
      <c r="B126" s="155" t="s">
        <v>105</v>
      </c>
      <c r="C126" s="151">
        <v>-638.68043082999873</v>
      </c>
      <c r="D126" s="151">
        <v>116.26683777000028</v>
      </c>
    </row>
    <row r="127" spans="2:4" ht="15" customHeight="1" x14ac:dyDescent="0.25">
      <c r="B127" s="166" t="s">
        <v>82</v>
      </c>
      <c r="C127" s="166"/>
      <c r="D127" s="166"/>
    </row>
    <row r="128" spans="2:4" x14ac:dyDescent="0.25">
      <c r="B128" s="167"/>
      <c r="C128" s="167"/>
      <c r="D128" s="167"/>
    </row>
    <row r="129" spans="2:4" ht="30" customHeight="1" x14ac:dyDescent="0.25">
      <c r="B129" s="167"/>
      <c r="C129" s="167"/>
      <c r="D129" s="167"/>
    </row>
  </sheetData>
  <mergeCells count="16">
    <mergeCell ref="B127:D129"/>
    <mergeCell ref="B100:D100"/>
    <mergeCell ref="B101:D101"/>
    <mergeCell ref="B102:D102"/>
    <mergeCell ref="B58:D58"/>
    <mergeCell ref="B59:D59"/>
    <mergeCell ref="B57:D57"/>
    <mergeCell ref="C1:D1"/>
    <mergeCell ref="E1:F1"/>
    <mergeCell ref="B2:F2"/>
    <mergeCell ref="B3:F3"/>
    <mergeCell ref="B4:F4"/>
    <mergeCell ref="E6:F7"/>
    <mergeCell ref="B7:B8"/>
    <mergeCell ref="B52:F52"/>
    <mergeCell ref="B56:D56"/>
  </mergeCells>
  <printOptions verticalCentered="1"/>
  <pageMargins left="1.1023622047244095" right="0.9055118110236221" top="0.55118110236220474" bottom="0.55118110236220474" header="0" footer="0"/>
  <pageSetup paperSize="5" scale="8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H126"/>
  <sheetViews>
    <sheetView topLeftCell="A37" workbookViewId="0">
      <selection activeCell="C120" sqref="C120"/>
    </sheetView>
  </sheetViews>
  <sheetFormatPr baseColWidth="10" defaultColWidth="11.42578125" defaultRowHeight="15" x14ac:dyDescent="0.25"/>
  <cols>
    <col min="1" max="1" width="2.85546875" style="40" customWidth="1"/>
    <col min="2" max="2" width="47" style="40" customWidth="1"/>
    <col min="3" max="3" width="13.7109375" style="40" customWidth="1"/>
    <col min="4" max="4" width="13.28515625" style="40" customWidth="1"/>
    <col min="5" max="6" width="10.28515625" style="40" customWidth="1"/>
    <col min="7" max="16384" width="11.42578125" style="40"/>
  </cols>
  <sheetData>
    <row r="1" spans="2:6" x14ac:dyDescent="0.25">
      <c r="B1" s="42"/>
      <c r="C1" s="72"/>
      <c r="D1" s="72"/>
      <c r="E1" s="175"/>
      <c r="F1" s="175"/>
    </row>
    <row r="2" spans="2:6" ht="15.75" x14ac:dyDescent="0.25">
      <c r="B2" s="1" t="s">
        <v>0</v>
      </c>
      <c r="C2" s="157"/>
      <c r="D2" s="157"/>
      <c r="E2" s="158" t="s">
        <v>60</v>
      </c>
      <c r="F2" s="158"/>
    </row>
    <row r="3" spans="2:6" ht="6" customHeight="1" x14ac:dyDescent="0.25">
      <c r="B3" s="1"/>
      <c r="C3" s="44"/>
      <c r="D3" s="44"/>
      <c r="E3" s="43"/>
      <c r="F3" s="44"/>
    </row>
    <row r="4" spans="2:6" x14ac:dyDescent="0.25">
      <c r="B4" s="157" t="s">
        <v>90</v>
      </c>
      <c r="C4" s="157"/>
      <c r="D4" s="157"/>
      <c r="E4" s="157"/>
      <c r="F4" s="157"/>
    </row>
    <row r="5" spans="2:6" x14ac:dyDescent="0.25">
      <c r="B5" s="176" t="s">
        <v>50</v>
      </c>
      <c r="C5" s="157"/>
      <c r="D5" s="157"/>
      <c r="E5" s="157"/>
      <c r="F5" s="157"/>
    </row>
    <row r="6" spans="2:6" x14ac:dyDescent="0.25">
      <c r="B6" s="177" t="s">
        <v>51</v>
      </c>
      <c r="C6" s="177"/>
      <c r="D6" s="177"/>
      <c r="E6" s="177"/>
      <c r="F6" s="177"/>
    </row>
    <row r="7" spans="2:6" ht="6.75" customHeight="1" x14ac:dyDescent="0.25">
      <c r="B7" s="136"/>
      <c r="C7" s="50"/>
      <c r="D7" s="50"/>
      <c r="E7" s="50"/>
      <c r="F7" s="51"/>
    </row>
    <row r="8" spans="2:6" x14ac:dyDescent="0.25">
      <c r="B8" s="45" t="s">
        <v>0</v>
      </c>
      <c r="C8" s="5" t="str">
        <f>+SPNF_Finan.!C6</f>
        <v>October</v>
      </c>
      <c r="D8" s="91" t="str">
        <f>+C8</f>
        <v>October</v>
      </c>
      <c r="E8" s="161" t="s">
        <v>52</v>
      </c>
      <c r="F8" s="161"/>
    </row>
    <row r="9" spans="2:6" x14ac:dyDescent="0.25">
      <c r="B9" s="178" t="s">
        <v>62</v>
      </c>
      <c r="C9" s="6">
        <f>+SPNF_Finan.!C7</f>
        <v>2024</v>
      </c>
      <c r="D9" s="6">
        <f>+SPNF_Finan.!D7</f>
        <v>2023</v>
      </c>
      <c r="E9" s="162"/>
      <c r="F9" s="162"/>
    </row>
    <row r="10" spans="2:6" x14ac:dyDescent="0.25">
      <c r="B10" s="178"/>
      <c r="C10" s="7" t="s">
        <v>33</v>
      </c>
      <c r="D10" s="7" t="s">
        <v>33</v>
      </c>
      <c r="E10" s="8" t="s">
        <v>53</v>
      </c>
      <c r="F10" s="8" t="s">
        <v>54</v>
      </c>
    </row>
    <row r="11" spans="2:6" x14ac:dyDescent="0.25">
      <c r="B11" s="46" t="s">
        <v>0</v>
      </c>
      <c r="C11" s="10" t="s">
        <v>1</v>
      </c>
      <c r="D11" s="10" t="s">
        <v>2</v>
      </c>
      <c r="E11" s="11" t="s">
        <v>3</v>
      </c>
      <c r="F11" s="11" t="s">
        <v>4</v>
      </c>
    </row>
    <row r="12" spans="2:6" ht="6.75" customHeight="1" x14ac:dyDescent="0.25">
      <c r="B12" s="47"/>
      <c r="C12" s="50"/>
      <c r="D12" s="50"/>
      <c r="E12" s="50"/>
      <c r="F12" s="51"/>
    </row>
    <row r="13" spans="2:6" x14ac:dyDescent="0.25">
      <c r="B13" s="48" t="s">
        <v>35</v>
      </c>
      <c r="C13" s="49">
        <f>C15+C22+C24</f>
        <v>5551.7045018699991</v>
      </c>
      <c r="D13" s="49">
        <f>D15+D22+D24</f>
        <v>6413.2055798500005</v>
      </c>
      <c r="E13" s="49">
        <f>C13-D13</f>
        <v>-861.50107798000136</v>
      </c>
      <c r="F13" s="20">
        <f>E13/D13</f>
        <v>-0.13433236581200492</v>
      </c>
    </row>
    <row r="14" spans="2:6" ht="6.75" customHeight="1" x14ac:dyDescent="0.25">
      <c r="B14" s="47"/>
      <c r="C14" s="50"/>
      <c r="D14" s="50"/>
      <c r="E14" s="50" t="s">
        <v>0</v>
      </c>
      <c r="F14" s="51" t="s">
        <v>0</v>
      </c>
    </row>
    <row r="15" spans="2:6" x14ac:dyDescent="0.25">
      <c r="B15" s="52" t="s">
        <v>36</v>
      </c>
      <c r="C15" s="49">
        <f>SUM(C16+C20)</f>
        <v>5551.5357818699995</v>
      </c>
      <c r="D15" s="49">
        <f>SUM(D16+D20)</f>
        <v>5898.2431077000001</v>
      </c>
      <c r="E15" s="49">
        <f t="shared" ref="E15:E20" si="0">C15-D15</f>
        <v>-346.70732583000063</v>
      </c>
      <c r="F15" s="20">
        <f t="shared" ref="F15:F22" si="1">E15/D15</f>
        <v>-5.8781457376245377E-2</v>
      </c>
    </row>
    <row r="16" spans="2:6" x14ac:dyDescent="0.25">
      <c r="B16" s="53" t="s">
        <v>39</v>
      </c>
      <c r="C16" s="50">
        <f>C17+C18</f>
        <v>4439.2883848900001</v>
      </c>
      <c r="D16" s="50">
        <f>D17+D18</f>
        <v>4729.7342947200004</v>
      </c>
      <c r="E16" s="50">
        <f t="shared" si="0"/>
        <v>-290.44590983000035</v>
      </c>
      <c r="F16" s="51">
        <f t="shared" si="1"/>
        <v>-6.1408504523020928E-2</v>
      </c>
    </row>
    <row r="17" spans="2:7" x14ac:dyDescent="0.25">
      <c r="B17" s="54" t="s">
        <v>37</v>
      </c>
      <c r="C17" s="50">
        <v>2330.6836520799998</v>
      </c>
      <c r="D17" s="50">
        <v>2660.9097473800002</v>
      </c>
      <c r="E17" s="50">
        <f t="shared" si="0"/>
        <v>-330.22609530000045</v>
      </c>
      <c r="F17" s="51">
        <f t="shared" si="1"/>
        <v>-0.12410270420676595</v>
      </c>
    </row>
    <row r="18" spans="2:7" x14ac:dyDescent="0.25">
      <c r="B18" s="54" t="s">
        <v>38</v>
      </c>
      <c r="C18" s="50">
        <v>2108.6047328099999</v>
      </c>
      <c r="D18" s="50">
        <v>2068.8245473400002</v>
      </c>
      <c r="E18" s="50">
        <f t="shared" si="0"/>
        <v>39.780185469999651</v>
      </c>
      <c r="F18" s="51">
        <f t="shared" si="1"/>
        <v>1.9228399779549789E-2</v>
      </c>
    </row>
    <row r="19" spans="2:7" x14ac:dyDescent="0.25">
      <c r="B19" s="54" t="s">
        <v>86</v>
      </c>
      <c r="C19" s="50">
        <v>122.8922443</v>
      </c>
      <c r="D19" s="50">
        <v>177.48898681000006</v>
      </c>
      <c r="E19" s="50">
        <f t="shared" si="0"/>
        <v>-54.596742510000055</v>
      </c>
      <c r="F19" s="51">
        <f t="shared" si="1"/>
        <v>-0.30760636753448395</v>
      </c>
    </row>
    <row r="20" spans="2:7" x14ac:dyDescent="0.25">
      <c r="B20" s="53" t="s">
        <v>97</v>
      </c>
      <c r="C20" s="50">
        <v>1112.2473969799996</v>
      </c>
      <c r="D20" s="50">
        <v>1168.5088129799997</v>
      </c>
      <c r="E20" s="50">
        <f t="shared" si="0"/>
        <v>-56.261416000000054</v>
      </c>
      <c r="F20" s="51">
        <f t="shared" si="1"/>
        <v>-4.8148045932592407E-2</v>
      </c>
    </row>
    <row r="21" spans="2:7" ht="6.75" customHeight="1" x14ac:dyDescent="0.25">
      <c r="B21" s="47"/>
      <c r="C21" s="50"/>
      <c r="D21" s="50"/>
      <c r="E21" s="50"/>
      <c r="F21" s="51"/>
    </row>
    <row r="22" spans="2:7" x14ac:dyDescent="0.25">
      <c r="B22" s="55" t="s">
        <v>40</v>
      </c>
      <c r="C22" s="50">
        <v>0.16872000000000004</v>
      </c>
      <c r="D22" s="50">
        <v>514.96247215000005</v>
      </c>
      <c r="E22" s="50">
        <f>C22-D22</f>
        <v>-514.79375215000005</v>
      </c>
      <c r="F22" s="51">
        <f t="shared" si="1"/>
        <v>-0.99967236447484109</v>
      </c>
    </row>
    <row r="23" spans="2:7" ht="6.75" customHeight="1" x14ac:dyDescent="0.25">
      <c r="B23" s="47"/>
      <c r="C23" s="50"/>
      <c r="D23" s="50"/>
      <c r="E23" s="50" t="s">
        <v>0</v>
      </c>
      <c r="F23" s="51"/>
    </row>
    <row r="24" spans="2:7" x14ac:dyDescent="0.25">
      <c r="B24" s="55" t="s">
        <v>85</v>
      </c>
      <c r="C24" s="50">
        <v>0</v>
      </c>
      <c r="D24" s="50">
        <v>0</v>
      </c>
      <c r="E24" s="50">
        <f>C24-D24</f>
        <v>0</v>
      </c>
      <c r="F24" s="94" t="s">
        <v>14</v>
      </c>
    </row>
    <row r="25" spans="2:7" ht="6.75" customHeight="1" x14ac:dyDescent="0.25">
      <c r="B25" s="47"/>
      <c r="C25" s="50"/>
      <c r="D25" s="50"/>
      <c r="E25" s="50" t="s">
        <v>0</v>
      </c>
      <c r="F25" s="51" t="s">
        <v>0</v>
      </c>
    </row>
    <row r="26" spans="2:7" x14ac:dyDescent="0.25">
      <c r="B26" s="48" t="s">
        <v>41</v>
      </c>
      <c r="C26" s="49">
        <f>SUM(C28+C40)</f>
        <v>13291.405382450001</v>
      </c>
      <c r="D26" s="49">
        <f>SUM(D28+D40)</f>
        <v>11824.887178089997</v>
      </c>
      <c r="E26" s="49">
        <f>C26-D26</f>
        <v>1466.5182043600034</v>
      </c>
      <c r="F26" s="20">
        <f>E26/D26</f>
        <v>0.12401963606699555</v>
      </c>
    </row>
    <row r="27" spans="2:7" ht="6.75" customHeight="1" x14ac:dyDescent="0.25">
      <c r="B27" s="47"/>
      <c r="C27" s="50"/>
      <c r="D27" s="50"/>
      <c r="E27" s="50" t="s">
        <v>0</v>
      </c>
      <c r="F27" s="51" t="s">
        <v>0</v>
      </c>
    </row>
    <row r="28" spans="2:7" x14ac:dyDescent="0.25">
      <c r="B28" s="52" t="s">
        <v>42</v>
      </c>
      <c r="C28" s="49">
        <f>+C29+C30+C31+C33+C34</f>
        <v>10063.557118901716</v>
      </c>
      <c r="D28" s="49">
        <f>+D29+D30+D31+D33+D34</f>
        <v>8891.255796776999</v>
      </c>
      <c r="E28" s="49">
        <f t="shared" ref="E28:E34" si="2">C28-D28</f>
        <v>1172.3013221247165</v>
      </c>
      <c r="F28" s="20">
        <f t="shared" ref="F28:F34" si="3">E28/D28</f>
        <v>0.13184879042054615</v>
      </c>
    </row>
    <row r="29" spans="2:7" x14ac:dyDescent="0.25">
      <c r="B29" s="53" t="s">
        <v>98</v>
      </c>
      <c r="C29" s="50">
        <v>3581.2064255000005</v>
      </c>
      <c r="D29" s="50">
        <v>3399.4604814299996</v>
      </c>
      <c r="E29" s="50">
        <f t="shared" si="2"/>
        <v>181.74594407000086</v>
      </c>
      <c r="F29" s="51">
        <f t="shared" si="3"/>
        <v>5.3463173071965978E-2</v>
      </c>
      <c r="G29" s="120"/>
    </row>
    <row r="30" spans="2:7" x14ac:dyDescent="0.25">
      <c r="B30" s="53" t="s">
        <v>43</v>
      </c>
      <c r="C30" s="50">
        <v>596.28667567999992</v>
      </c>
      <c r="D30" s="50">
        <v>609.93638088999978</v>
      </c>
      <c r="E30" s="50">
        <f t="shared" si="2"/>
        <v>-13.649705209999865</v>
      </c>
      <c r="F30" s="51">
        <f t="shared" si="3"/>
        <v>-2.2378899894580234E-2</v>
      </c>
      <c r="G30" s="120"/>
    </row>
    <row r="31" spans="2:7" x14ac:dyDescent="0.25">
      <c r="B31" s="53" t="s">
        <v>44</v>
      </c>
      <c r="C31" s="50">
        <v>3383.2922774499998</v>
      </c>
      <c r="D31" s="50">
        <v>2905.6249083800012</v>
      </c>
      <c r="E31" s="50">
        <f t="shared" si="2"/>
        <v>477.66736906999859</v>
      </c>
      <c r="F31" s="51">
        <f t="shared" si="3"/>
        <v>0.16439402336219533</v>
      </c>
      <c r="G31" s="120"/>
    </row>
    <row r="32" spans="2:7" x14ac:dyDescent="0.25">
      <c r="B32" s="121" t="s">
        <v>86</v>
      </c>
      <c r="C32" s="50">
        <v>122.8922443</v>
      </c>
      <c r="D32" s="50">
        <v>177.48898681000006</v>
      </c>
      <c r="E32" s="50">
        <f t="shared" si="2"/>
        <v>-54.596742510000055</v>
      </c>
      <c r="F32" s="51">
        <f t="shared" si="3"/>
        <v>-0.30760636753448395</v>
      </c>
    </row>
    <row r="33" spans="1:7" x14ac:dyDescent="0.25">
      <c r="B33" s="53" t="s">
        <v>45</v>
      </c>
      <c r="C33" s="50">
        <v>2294.1681101079998</v>
      </c>
      <c r="D33" s="50">
        <v>1901.3171075569999</v>
      </c>
      <c r="E33" s="50">
        <f t="shared" si="2"/>
        <v>392.85100255099997</v>
      </c>
      <c r="F33" s="51">
        <f t="shared" si="3"/>
        <v>0.2066204532582015</v>
      </c>
      <c r="G33" s="120"/>
    </row>
    <row r="34" spans="1:7" x14ac:dyDescent="0.25">
      <c r="B34" s="53" t="s">
        <v>29</v>
      </c>
      <c r="C34" s="50">
        <v>208.60363016371517</v>
      </c>
      <c r="D34" s="50">
        <v>74.916918519998717</v>
      </c>
      <c r="E34" s="50">
        <f t="shared" si="2"/>
        <v>133.68671164371645</v>
      </c>
      <c r="F34" s="51">
        <f t="shared" si="3"/>
        <v>1.7844662365287944</v>
      </c>
      <c r="G34" s="120"/>
    </row>
    <row r="35" spans="1:7" ht="6.75" customHeight="1" x14ac:dyDescent="0.25">
      <c r="B35" s="47"/>
      <c r="C35" s="50"/>
      <c r="D35" s="50"/>
      <c r="E35" s="50" t="s">
        <v>0</v>
      </c>
      <c r="F35" s="51" t="s">
        <v>0</v>
      </c>
    </row>
    <row r="36" spans="1:7" x14ac:dyDescent="0.25">
      <c r="B36" s="56" t="s">
        <v>46</v>
      </c>
      <c r="C36" s="57">
        <f>C15-C28</f>
        <v>-4512.021337031716</v>
      </c>
      <c r="D36" s="57">
        <f>D15-D28</f>
        <v>-2993.0126890769989</v>
      </c>
      <c r="E36" s="57">
        <f>C36-D36</f>
        <v>-1519.0086479547172</v>
      </c>
      <c r="F36" s="58">
        <f>-E36/D36</f>
        <v>-0.50751827865559673</v>
      </c>
    </row>
    <row r="37" spans="1:7" x14ac:dyDescent="0.25">
      <c r="B37" s="59" t="s">
        <v>34</v>
      </c>
      <c r="C37" s="60">
        <f>+C36/C46</f>
        <v>-5.165616455973078E-2</v>
      </c>
      <c r="D37" s="60">
        <f>+D36/D46</f>
        <v>-3.5922675826854142E-2</v>
      </c>
      <c r="E37" s="60">
        <f t="shared" ref="E37:E41" si="4">C37-D37</f>
        <v>-1.5733488732876638E-2</v>
      </c>
      <c r="F37" s="20" t="s">
        <v>0</v>
      </c>
    </row>
    <row r="38" spans="1:7" x14ac:dyDescent="0.25">
      <c r="B38" s="61" t="s">
        <v>47</v>
      </c>
      <c r="C38" s="57">
        <f>C13-C28</f>
        <v>-4511.8526170317164</v>
      </c>
      <c r="D38" s="57">
        <f>D13-D28</f>
        <v>-2478.0502169269985</v>
      </c>
      <c r="E38" s="57">
        <f>C38-D38</f>
        <v>-2033.8024001047179</v>
      </c>
      <c r="F38" s="58">
        <f>-E38/D38</f>
        <v>-0.82072687075196271</v>
      </c>
    </row>
    <row r="39" spans="1:7" x14ac:dyDescent="0.25">
      <c r="B39" s="59" t="s">
        <v>34</v>
      </c>
      <c r="C39" s="60">
        <f>+C38/C46</f>
        <v>-5.1654232958030899E-2</v>
      </c>
      <c r="D39" s="60">
        <f>+D38/D46</f>
        <v>-2.9742003751005164E-2</v>
      </c>
      <c r="E39" s="60">
        <f t="shared" si="4"/>
        <v>-2.1912229207025735E-2</v>
      </c>
      <c r="F39" s="62" t="s">
        <v>0</v>
      </c>
    </row>
    <row r="40" spans="1:7" x14ac:dyDescent="0.25">
      <c r="B40" s="63" t="s">
        <v>49</v>
      </c>
      <c r="C40" s="49">
        <v>3227.8482635482851</v>
      </c>
      <c r="D40" s="49">
        <v>2933.6313813129991</v>
      </c>
      <c r="E40" s="49">
        <f>C40-D40</f>
        <v>294.21688223528599</v>
      </c>
      <c r="F40" s="20">
        <f>E40/D40</f>
        <v>0.10029101955665745</v>
      </c>
    </row>
    <row r="41" spans="1:7" x14ac:dyDescent="0.25">
      <c r="B41" s="59" t="s">
        <v>34</v>
      </c>
      <c r="C41" s="60">
        <f>+C40/C46</f>
        <v>3.6954227079383027E-2</v>
      </c>
      <c r="D41" s="60">
        <f>+D40/D46</f>
        <v>3.5209970706436278E-2</v>
      </c>
      <c r="E41" s="60">
        <f t="shared" si="4"/>
        <v>1.7442563729467495E-3</v>
      </c>
      <c r="F41" s="20" t="s">
        <v>0</v>
      </c>
    </row>
    <row r="42" spans="1:7" x14ac:dyDescent="0.25">
      <c r="B42" s="56" t="s">
        <v>48</v>
      </c>
      <c r="C42" s="57">
        <f>C44+C33</f>
        <v>-5445.5327704720021</v>
      </c>
      <c r="D42" s="57">
        <f>D44+D33</f>
        <v>-3510.3644906829968</v>
      </c>
      <c r="E42" s="57">
        <f>C42-D42</f>
        <v>-1935.1682797890053</v>
      </c>
      <c r="F42" s="58">
        <f>-E42/D42</f>
        <v>-0.55127274815057392</v>
      </c>
    </row>
    <row r="43" spans="1:7" x14ac:dyDescent="0.25">
      <c r="B43" s="59" t="s">
        <v>34</v>
      </c>
      <c r="C43" s="60">
        <f>+C42/C46</f>
        <v>-6.2343529849520102E-2</v>
      </c>
      <c r="D43" s="60">
        <f>+D42/D46</f>
        <v>-4.2132025063947573E-2</v>
      </c>
      <c r="E43" s="60">
        <f>C43-D43</f>
        <v>-2.0211504785572529E-2</v>
      </c>
      <c r="F43" s="62" t="s">
        <v>0</v>
      </c>
    </row>
    <row r="44" spans="1:7" x14ac:dyDescent="0.25">
      <c r="B44" s="32" t="s">
        <v>99</v>
      </c>
      <c r="C44" s="64">
        <f>SUM(C13-C26)</f>
        <v>-7739.7008805800015</v>
      </c>
      <c r="D44" s="64">
        <f>SUM(D13-D26)</f>
        <v>-5411.6815982399967</v>
      </c>
      <c r="E44" s="64">
        <f>C44-D44</f>
        <v>-2328.0192823400048</v>
      </c>
      <c r="F44" s="65">
        <f>-E44/D44</f>
        <v>-0.43018408235568223</v>
      </c>
    </row>
    <row r="45" spans="1:7" x14ac:dyDescent="0.25">
      <c r="B45" s="116" t="s">
        <v>34</v>
      </c>
      <c r="C45" s="117">
        <f>+C44/C46</f>
        <v>-8.8608460037413933E-2</v>
      </c>
      <c r="D45" s="117">
        <f>+D44/D46</f>
        <v>-6.4951974457441428E-2</v>
      </c>
      <c r="E45" s="117">
        <f>C45-D45</f>
        <v>-2.3656485579972505E-2</v>
      </c>
      <c r="F45" s="66"/>
    </row>
    <row r="46" spans="1:7" ht="12" customHeight="1" x14ac:dyDescent="0.25">
      <c r="B46" s="92" t="s">
        <v>95</v>
      </c>
      <c r="C46" s="93">
        <v>87347.199999999997</v>
      </c>
      <c r="D46" s="93">
        <f>+SPNF_Finan.!D51</f>
        <v>83318.2</v>
      </c>
      <c r="E46" s="67"/>
      <c r="F46" s="68"/>
    </row>
    <row r="47" spans="1:7" ht="3.75" customHeight="1" x14ac:dyDescent="0.25">
      <c r="A47" s="41"/>
      <c r="B47" s="63"/>
      <c r="C47" s="69"/>
      <c r="D47" s="69"/>
      <c r="E47" s="67"/>
      <c r="F47" s="68"/>
    </row>
    <row r="48" spans="1:7" ht="10.5" customHeight="1" x14ac:dyDescent="0.25">
      <c r="A48" s="41"/>
      <c r="B48" s="70" t="s">
        <v>87</v>
      </c>
      <c r="C48" s="71"/>
      <c r="D48" s="71"/>
      <c r="E48" s="71"/>
      <c r="F48" s="71"/>
    </row>
    <row r="49" spans="1:8" ht="12" customHeight="1" x14ac:dyDescent="0.25">
      <c r="A49" s="41"/>
      <c r="B49" s="181" t="s">
        <v>100</v>
      </c>
      <c r="C49" s="181"/>
      <c r="D49" s="181"/>
      <c r="E49" s="181"/>
      <c r="F49" s="181"/>
    </row>
    <row r="50" spans="1:8" ht="7.5" customHeight="1" x14ac:dyDescent="0.25">
      <c r="A50" s="41"/>
      <c r="B50" s="42"/>
      <c r="C50" s="42"/>
      <c r="D50" s="42"/>
      <c r="E50" s="36"/>
      <c r="F50" s="37"/>
    </row>
    <row r="51" spans="1:8" hidden="1" x14ac:dyDescent="0.25">
      <c r="A51" s="41"/>
      <c r="B51" s="179" t="s">
        <v>55</v>
      </c>
      <c r="C51" s="165"/>
      <c r="D51" s="165"/>
      <c r="E51" s="87"/>
      <c r="F51" s="41"/>
    </row>
    <row r="52" spans="1:8" hidden="1" x14ac:dyDescent="0.25">
      <c r="A52" s="41"/>
      <c r="B52" s="180" t="s">
        <v>92</v>
      </c>
      <c r="C52" s="156"/>
      <c r="D52" s="156"/>
      <c r="E52" s="87"/>
      <c r="F52" s="41"/>
    </row>
    <row r="53" spans="1:8" hidden="1" x14ac:dyDescent="0.25">
      <c r="A53" s="41"/>
      <c r="B53" s="156" t="s">
        <v>51</v>
      </c>
      <c r="C53" s="156"/>
      <c r="D53" s="156"/>
      <c r="E53" s="87"/>
      <c r="F53" s="41"/>
    </row>
    <row r="54" spans="1:8" hidden="1" x14ac:dyDescent="0.25">
      <c r="A54" s="41"/>
      <c r="B54" s="171" t="s">
        <v>56</v>
      </c>
      <c r="C54" s="171"/>
      <c r="D54" s="171"/>
      <c r="E54" s="87"/>
      <c r="F54" s="41"/>
    </row>
    <row r="55" spans="1:8" ht="15.75" hidden="1" thickBot="1" x14ac:dyDescent="0.3">
      <c r="A55" s="41"/>
      <c r="B55" s="76"/>
      <c r="C55" s="88">
        <f>+SPNF_Finan.!C7</f>
        <v>2024</v>
      </c>
      <c r="D55" s="88">
        <f>+SPNF_Finan.!D7</f>
        <v>2023</v>
      </c>
      <c r="E55" s="41"/>
      <c r="F55" s="41"/>
    </row>
    <row r="56" spans="1:8" ht="6" hidden="1" customHeight="1" x14ac:dyDescent="0.25">
      <c r="A56" s="41"/>
      <c r="B56" s="79"/>
      <c r="C56" s="89"/>
      <c r="D56" s="89"/>
      <c r="E56" s="41"/>
      <c r="F56" s="41"/>
    </row>
    <row r="57" spans="1:8" hidden="1" x14ac:dyDescent="0.25">
      <c r="A57" s="41"/>
      <c r="B57" s="48" t="s">
        <v>6</v>
      </c>
      <c r="C57" s="127">
        <f>C60+C66</f>
        <v>4857.5687059800002</v>
      </c>
      <c r="D57" s="127">
        <f>D60+D66</f>
        <v>4270.7455392999982</v>
      </c>
      <c r="E57" s="41"/>
      <c r="F57" s="41"/>
      <c r="G57" s="40">
        <f>+C57+C44</f>
        <v>-2882.1321746000012</v>
      </c>
      <c r="H57" s="40">
        <f>+D57+D44</f>
        <v>-1140.9360589399985</v>
      </c>
    </row>
    <row r="58" spans="1:8" s="73" customFormat="1" ht="10.5" hidden="1" customHeight="1" x14ac:dyDescent="0.25">
      <c r="A58" s="75"/>
      <c r="B58" s="113" t="s">
        <v>34</v>
      </c>
      <c r="C58" s="112">
        <f>C57/C46</f>
        <v>5.5612185690897938E-2</v>
      </c>
      <c r="D58" s="112">
        <f>D57/D46</f>
        <v>5.125825497070266E-2</v>
      </c>
      <c r="E58" s="75"/>
      <c r="F58" s="75"/>
    </row>
    <row r="59" spans="1:8" ht="6" hidden="1" customHeight="1" x14ac:dyDescent="0.25">
      <c r="A59" s="41"/>
      <c r="B59" s="79"/>
      <c r="C59" s="89"/>
      <c r="D59" s="89"/>
      <c r="E59" s="41"/>
      <c r="F59" s="41"/>
    </row>
    <row r="60" spans="1:8" hidden="1" x14ac:dyDescent="0.25">
      <c r="A60" s="41"/>
      <c r="B60" s="128" t="s">
        <v>16</v>
      </c>
      <c r="C60" s="104">
        <f>C61+C64</f>
        <v>3416.7400000000007</v>
      </c>
      <c r="D60" s="104">
        <f>D61+D64</f>
        <v>1801.8599999999997</v>
      </c>
      <c r="E60" s="41"/>
      <c r="F60" s="41"/>
    </row>
    <row r="61" spans="1:8" hidden="1" x14ac:dyDescent="0.25">
      <c r="A61" s="41"/>
      <c r="B61" s="97" t="s">
        <v>17</v>
      </c>
      <c r="C61" s="90">
        <f>C62-C63</f>
        <v>3431.2400000000007</v>
      </c>
      <c r="D61" s="90">
        <f>D62-D63</f>
        <v>1805.0599999999997</v>
      </c>
      <c r="E61" s="41"/>
      <c r="F61" s="41"/>
    </row>
    <row r="62" spans="1:8" hidden="1" x14ac:dyDescent="0.25">
      <c r="A62" s="41"/>
      <c r="B62" s="98" t="s">
        <v>18</v>
      </c>
      <c r="C62" s="103">
        <v>4027.4800000000005</v>
      </c>
      <c r="D62" s="103">
        <v>2371.4395999999997</v>
      </c>
      <c r="E62" s="41"/>
      <c r="F62" s="41"/>
    </row>
    <row r="63" spans="1:8" hidden="1" x14ac:dyDescent="0.25">
      <c r="A63" s="41"/>
      <c r="B63" s="98" t="s">
        <v>19</v>
      </c>
      <c r="C63" s="103">
        <v>596.24</v>
      </c>
      <c r="D63" s="103">
        <v>566.37959999999998</v>
      </c>
      <c r="E63" s="41"/>
      <c r="F63" s="41"/>
    </row>
    <row r="64" spans="1:8" hidden="1" x14ac:dyDescent="0.25">
      <c r="A64" s="41"/>
      <c r="B64" s="99" t="s">
        <v>20</v>
      </c>
      <c r="C64" s="90">
        <v>-14.5</v>
      </c>
      <c r="D64" s="90">
        <v>-3.2</v>
      </c>
      <c r="E64" s="41"/>
      <c r="F64" s="41"/>
    </row>
    <row r="65" spans="1:6" ht="6" hidden="1" customHeight="1" x14ac:dyDescent="0.25">
      <c r="A65" s="41"/>
      <c r="B65" s="79"/>
      <c r="C65" s="106"/>
      <c r="D65" s="106"/>
      <c r="E65" s="41"/>
      <c r="F65" s="41"/>
    </row>
    <row r="66" spans="1:6" hidden="1" x14ac:dyDescent="0.25">
      <c r="A66" s="41"/>
      <c r="B66" s="128" t="s">
        <v>21</v>
      </c>
      <c r="C66" s="104">
        <f>C67+C74+C80+C90</f>
        <v>1440.8287059799995</v>
      </c>
      <c r="D66" s="104">
        <f>D67+D74+D80+D90</f>
        <v>2468.885539299999</v>
      </c>
      <c r="E66" s="41"/>
      <c r="F66" s="41"/>
    </row>
    <row r="67" spans="1:6" hidden="1" x14ac:dyDescent="0.25">
      <c r="A67" s="41"/>
      <c r="B67" s="100" t="s">
        <v>22</v>
      </c>
      <c r="C67" s="90">
        <f>+C68-C69+C70+C71+C72</f>
        <v>1099.9926241699995</v>
      </c>
      <c r="D67" s="90">
        <f>+D68-D69+D70+D71+D72</f>
        <v>1011.0540720599987</v>
      </c>
      <c r="E67" s="41"/>
      <c r="F67" s="41"/>
    </row>
    <row r="68" spans="1:6" hidden="1" x14ac:dyDescent="0.25">
      <c r="A68" s="41"/>
      <c r="B68" s="98" t="s">
        <v>18</v>
      </c>
      <c r="C68" s="90">
        <v>0</v>
      </c>
      <c r="D68" s="90">
        <v>0</v>
      </c>
      <c r="E68" s="41"/>
      <c r="F68" s="41"/>
    </row>
    <row r="69" spans="1:6" hidden="1" x14ac:dyDescent="0.25">
      <c r="A69" s="41"/>
      <c r="B69" s="98" t="s">
        <v>19</v>
      </c>
      <c r="C69" s="90">
        <v>0</v>
      </c>
      <c r="D69" s="90">
        <v>0</v>
      </c>
      <c r="E69" s="41"/>
      <c r="F69" s="41"/>
    </row>
    <row r="70" spans="1:6" hidden="1" x14ac:dyDescent="0.25">
      <c r="A70" s="41"/>
      <c r="B70" s="98" t="s">
        <v>80</v>
      </c>
      <c r="C70" s="90">
        <v>995.99262416999954</v>
      </c>
      <c r="D70" s="90">
        <v>555.95407205999868</v>
      </c>
      <c r="E70" s="41"/>
      <c r="F70" s="41"/>
    </row>
    <row r="71" spans="1:6" hidden="1" x14ac:dyDescent="0.25">
      <c r="A71" s="41"/>
      <c r="B71" s="98" t="s">
        <v>81</v>
      </c>
      <c r="C71" s="90">
        <v>-141.99999999999997</v>
      </c>
      <c r="D71" s="90">
        <v>355.1</v>
      </c>
      <c r="E71" s="41"/>
      <c r="F71" s="41"/>
    </row>
    <row r="72" spans="1:6" hidden="1" x14ac:dyDescent="0.25">
      <c r="A72" s="41"/>
      <c r="B72" s="98" t="s">
        <v>23</v>
      </c>
      <c r="C72" s="90">
        <v>246</v>
      </c>
      <c r="D72" s="90">
        <v>100</v>
      </c>
      <c r="E72" s="41"/>
      <c r="F72" s="41"/>
    </row>
    <row r="73" spans="1:6" ht="6" hidden="1" customHeight="1" x14ac:dyDescent="0.25">
      <c r="A73" s="41"/>
      <c r="B73" s="79"/>
      <c r="C73" s="106"/>
      <c r="D73" s="106"/>
      <c r="E73" s="41"/>
      <c r="F73" s="41"/>
    </row>
    <row r="74" spans="1:6" hidden="1" x14ac:dyDescent="0.25">
      <c r="A74" s="41"/>
      <c r="B74" s="83" t="s">
        <v>7</v>
      </c>
      <c r="C74" s="104">
        <v>0</v>
      </c>
      <c r="D74" s="104">
        <v>0</v>
      </c>
      <c r="E74" s="41"/>
      <c r="F74" s="41"/>
    </row>
    <row r="75" spans="1:6" hidden="1" x14ac:dyDescent="0.25">
      <c r="A75" s="41"/>
      <c r="B75" s="82" t="s">
        <v>5</v>
      </c>
      <c r="C75" s="90">
        <v>0</v>
      </c>
      <c r="D75" s="90">
        <v>0</v>
      </c>
      <c r="E75" s="41"/>
      <c r="F75" s="41"/>
    </row>
    <row r="76" spans="1:6" hidden="1" x14ac:dyDescent="0.25">
      <c r="A76" s="41"/>
      <c r="B76" s="84" t="s">
        <v>8</v>
      </c>
      <c r="C76" s="90">
        <v>0</v>
      </c>
      <c r="D76" s="90">
        <v>0</v>
      </c>
      <c r="E76" s="41"/>
      <c r="F76" s="41"/>
    </row>
    <row r="77" spans="1:6" hidden="1" x14ac:dyDescent="0.25">
      <c r="A77" s="41"/>
      <c r="B77" s="84" t="s">
        <v>9</v>
      </c>
      <c r="C77" s="90">
        <v>0</v>
      </c>
      <c r="D77" s="90">
        <v>0</v>
      </c>
      <c r="E77" s="41"/>
      <c r="F77" s="41"/>
    </row>
    <row r="78" spans="1:6" hidden="1" x14ac:dyDescent="0.25">
      <c r="A78" s="41"/>
      <c r="B78" s="84" t="s">
        <v>10</v>
      </c>
      <c r="C78" s="90">
        <v>0</v>
      </c>
      <c r="D78" s="90">
        <v>0</v>
      </c>
      <c r="E78" s="41"/>
      <c r="F78" s="41"/>
    </row>
    <row r="79" spans="1:6" hidden="1" x14ac:dyDescent="0.25">
      <c r="A79" s="41"/>
      <c r="B79" s="85"/>
      <c r="C79" s="105"/>
      <c r="D79" s="105"/>
      <c r="E79" s="41"/>
      <c r="F79" s="41"/>
    </row>
    <row r="80" spans="1:6" hidden="1" x14ac:dyDescent="0.25">
      <c r="A80" s="41"/>
      <c r="B80" s="100" t="s">
        <v>24</v>
      </c>
      <c r="C80" s="104">
        <f>C81+C82+C83+C84+C85</f>
        <v>1448.6899082099999</v>
      </c>
      <c r="D80" s="104">
        <f>D81+D82+D83+D84+D85</f>
        <v>691.29832951000003</v>
      </c>
      <c r="E80" s="41"/>
      <c r="F80" s="41"/>
    </row>
    <row r="81" spans="1:8" hidden="1" x14ac:dyDescent="0.25">
      <c r="A81" s="41"/>
      <c r="B81" s="98" t="s">
        <v>25</v>
      </c>
      <c r="C81" s="90">
        <v>633.33000000000004</v>
      </c>
      <c r="D81" s="90">
        <v>500</v>
      </c>
      <c r="E81" s="41"/>
      <c r="F81" s="41"/>
    </row>
    <row r="82" spans="1:8" hidden="1" x14ac:dyDescent="0.25">
      <c r="A82" s="41"/>
      <c r="B82" s="98" t="s">
        <v>26</v>
      </c>
      <c r="C82" s="90">
        <v>0</v>
      </c>
      <c r="D82" s="90">
        <v>0</v>
      </c>
      <c r="E82" s="41"/>
      <c r="F82" s="41"/>
    </row>
    <row r="83" spans="1:8" hidden="1" x14ac:dyDescent="0.25">
      <c r="A83" s="41"/>
      <c r="B83" s="98" t="s">
        <v>27</v>
      </c>
      <c r="C83" s="90">
        <v>-1088</v>
      </c>
      <c r="D83" s="90">
        <v>291.99300000000005</v>
      </c>
      <c r="E83" s="41"/>
      <c r="F83" s="41"/>
    </row>
    <row r="84" spans="1:8" hidden="1" x14ac:dyDescent="0.25">
      <c r="A84" s="41"/>
      <c r="B84" s="98" t="s">
        <v>28</v>
      </c>
      <c r="C84" s="90">
        <v>1886.6799999999998</v>
      </c>
      <c r="D84" s="90">
        <v>-138.93</v>
      </c>
      <c r="E84" s="41"/>
      <c r="F84" s="41"/>
    </row>
    <row r="85" spans="1:8" hidden="1" x14ac:dyDescent="0.25">
      <c r="A85" s="41"/>
      <c r="B85" s="98" t="s">
        <v>29</v>
      </c>
      <c r="C85" s="90">
        <f>+C86+C87+C88</f>
        <v>16.679908210000015</v>
      </c>
      <c r="D85" s="90">
        <f>+D86+D87+D88</f>
        <v>38.235329509999985</v>
      </c>
      <c r="E85" s="41"/>
      <c r="F85" s="41"/>
    </row>
    <row r="86" spans="1:8" hidden="1" x14ac:dyDescent="0.25">
      <c r="A86" s="41"/>
      <c r="B86" s="101" t="s">
        <v>30</v>
      </c>
      <c r="C86" s="90">
        <v>16.679908210000015</v>
      </c>
      <c r="D86" s="90">
        <v>38.235329509999985</v>
      </c>
      <c r="E86" s="41"/>
      <c r="F86" s="41"/>
    </row>
    <row r="87" spans="1:8" hidden="1" x14ac:dyDescent="0.25">
      <c r="A87" s="41"/>
      <c r="B87" s="101" t="s">
        <v>12</v>
      </c>
      <c r="C87" s="90">
        <v>0</v>
      </c>
      <c r="D87" s="90">
        <v>0</v>
      </c>
      <c r="E87" s="41"/>
      <c r="F87" s="41"/>
    </row>
    <row r="88" spans="1:8" hidden="1" x14ac:dyDescent="0.25">
      <c r="A88" s="41"/>
      <c r="B88" s="101" t="s">
        <v>13</v>
      </c>
      <c r="C88" s="90">
        <v>0</v>
      </c>
      <c r="D88" s="90">
        <v>0</v>
      </c>
      <c r="E88" s="41"/>
      <c r="F88" s="41"/>
    </row>
    <row r="89" spans="1:8" ht="6" hidden="1" customHeight="1" x14ac:dyDescent="0.25">
      <c r="A89" s="41"/>
      <c r="B89" s="79"/>
      <c r="C89" s="106"/>
      <c r="D89" s="106"/>
      <c r="E89" s="41"/>
      <c r="F89" s="41"/>
    </row>
    <row r="90" spans="1:8" ht="15.75" hidden="1" thickBot="1" x14ac:dyDescent="0.3">
      <c r="A90" s="41"/>
      <c r="B90" s="129" t="s">
        <v>58</v>
      </c>
      <c r="C90" s="130">
        <v>-1107.8538263999999</v>
      </c>
      <c r="D90" s="130">
        <v>766.53313773000036</v>
      </c>
      <c r="E90" s="41"/>
      <c r="F90" s="41"/>
    </row>
    <row r="91" spans="1:8" ht="12" hidden="1" customHeight="1" x14ac:dyDescent="0.25">
      <c r="A91" s="41"/>
      <c r="B91" s="86" t="s">
        <v>59</v>
      </c>
      <c r="C91" s="41"/>
      <c r="D91" s="41"/>
      <c r="E91" s="41"/>
      <c r="F91" s="41"/>
    </row>
    <row r="92" spans="1:8" ht="12" hidden="1" customHeight="1" x14ac:dyDescent="0.25">
      <c r="A92" s="41"/>
      <c r="B92" s="86" t="s">
        <v>57</v>
      </c>
      <c r="C92" s="41"/>
      <c r="D92" s="41"/>
      <c r="E92" s="41"/>
      <c r="F92" s="41"/>
    </row>
    <row r="93" spans="1:8" ht="12" hidden="1" customHeight="1" x14ac:dyDescent="0.25">
      <c r="A93" s="41"/>
      <c r="B93" s="86" t="s">
        <v>91</v>
      </c>
      <c r="C93" s="41"/>
      <c r="D93" s="41"/>
      <c r="E93" s="41"/>
      <c r="F93" s="41"/>
    </row>
    <row r="94" spans="1:8" ht="12" hidden="1" customHeight="1" x14ac:dyDescent="0.25">
      <c r="A94" s="41"/>
      <c r="B94" s="86"/>
      <c r="C94" s="41"/>
      <c r="D94" s="41"/>
      <c r="E94" s="41"/>
      <c r="F94" s="41"/>
    </row>
    <row r="95" spans="1:8" ht="12" customHeight="1" x14ac:dyDescent="0.25">
      <c r="A95" s="41"/>
      <c r="B95" s="41"/>
      <c r="C95" s="41"/>
      <c r="D95" s="41"/>
      <c r="E95" s="41"/>
      <c r="F95" s="41"/>
    </row>
    <row r="96" spans="1:8" ht="15.75" x14ac:dyDescent="0.25">
      <c r="B96" s="173" t="s">
        <v>93</v>
      </c>
      <c r="C96" s="173"/>
      <c r="D96" s="173"/>
      <c r="H96" s="120"/>
    </row>
    <row r="97" spans="2:6" x14ac:dyDescent="0.25">
      <c r="B97" s="174" t="s">
        <v>51</v>
      </c>
      <c r="C97" s="174"/>
      <c r="D97" s="174"/>
    </row>
    <row r="98" spans="2:6" x14ac:dyDescent="0.25">
      <c r="B98" s="170" t="s">
        <v>33</v>
      </c>
      <c r="C98" s="170"/>
      <c r="D98" s="170"/>
    </row>
    <row r="99" spans="2:6" x14ac:dyDescent="0.25">
      <c r="B99" s="118"/>
      <c r="C99" s="135">
        <f>+C9</f>
        <v>2024</v>
      </c>
      <c r="D99" s="135">
        <f>+D9</f>
        <v>2023</v>
      </c>
    </row>
    <row r="100" spans="2:6" s="73" customFormat="1" ht="5.25" customHeight="1" x14ac:dyDescent="0.25">
      <c r="B100" s="131"/>
      <c r="C100" s="131"/>
      <c r="D100" s="119"/>
    </row>
    <row r="101" spans="2:6" x14ac:dyDescent="0.25">
      <c r="B101" s="32" t="s">
        <v>15</v>
      </c>
      <c r="C101" s="133">
        <f>C104+C110+C115+C120+C122</f>
        <v>7739.7008805800006</v>
      </c>
      <c r="D101" s="133">
        <f>D104+D110+D115+D120+D122</f>
        <v>5411.6815982399967</v>
      </c>
      <c r="E101" s="122"/>
      <c r="F101" s="122"/>
    </row>
    <row r="102" spans="2:6" x14ac:dyDescent="0.25">
      <c r="B102" s="138" t="s">
        <v>34</v>
      </c>
      <c r="C102" s="137">
        <f>C101/C46</f>
        <v>8.8608460037413919E-2</v>
      </c>
      <c r="D102" s="137">
        <f>D101/D46</f>
        <v>6.4951974457441428E-2</v>
      </c>
    </row>
    <row r="103" spans="2:6" s="73" customFormat="1" ht="5.25" customHeight="1" x14ac:dyDescent="0.25">
      <c r="B103" s="131"/>
      <c r="C103" s="131"/>
      <c r="D103" s="119"/>
    </row>
    <row r="104" spans="2:6" x14ac:dyDescent="0.25">
      <c r="B104" s="139" t="s">
        <v>31</v>
      </c>
      <c r="C104" s="140">
        <f>C105+C108</f>
        <v>4130.74</v>
      </c>
      <c r="D104" s="140">
        <f>D105+D108</f>
        <v>3126.8922999999991</v>
      </c>
    </row>
    <row r="105" spans="2:6" x14ac:dyDescent="0.25">
      <c r="B105" s="141" t="s">
        <v>17</v>
      </c>
      <c r="C105" s="142">
        <f>C106-C107</f>
        <v>4145.24</v>
      </c>
      <c r="D105" s="142">
        <f>D106-D107</f>
        <v>3196.7322999999992</v>
      </c>
    </row>
    <row r="106" spans="2:6" x14ac:dyDescent="0.25">
      <c r="B106" s="143" t="s">
        <v>18</v>
      </c>
      <c r="C106" s="144">
        <v>5337.43</v>
      </c>
      <c r="D106" s="144">
        <v>4003.1956999999993</v>
      </c>
    </row>
    <row r="107" spans="2:6" x14ac:dyDescent="0.25">
      <c r="B107" s="143" t="s">
        <v>19</v>
      </c>
      <c r="C107" s="144">
        <v>1192.19</v>
      </c>
      <c r="D107" s="144">
        <v>806.46339999999998</v>
      </c>
    </row>
    <row r="108" spans="2:6" x14ac:dyDescent="0.25">
      <c r="B108" s="145" t="s">
        <v>20</v>
      </c>
      <c r="C108" s="144">
        <v>-14.5</v>
      </c>
      <c r="D108" s="144">
        <v>-69.84</v>
      </c>
    </row>
    <row r="109" spans="2:6" s="73" customFormat="1" ht="5.25" customHeight="1" x14ac:dyDescent="0.25">
      <c r="B109" s="79"/>
      <c r="C109" s="79"/>
      <c r="D109" s="146"/>
    </row>
    <row r="110" spans="2:6" x14ac:dyDescent="0.25">
      <c r="B110" s="139" t="s">
        <v>32</v>
      </c>
      <c r="C110" s="140">
        <f>+C111</f>
        <v>2676.34</v>
      </c>
      <c r="D110" s="147">
        <f>+D111</f>
        <v>-23.176999999999907</v>
      </c>
    </row>
    <row r="111" spans="2:6" x14ac:dyDescent="0.25">
      <c r="B111" s="141" t="s">
        <v>17</v>
      </c>
      <c r="C111" s="142">
        <f>+C112-C113</f>
        <v>2676.34</v>
      </c>
      <c r="D111" s="142">
        <f>+D112-D113</f>
        <v>-23.176999999999907</v>
      </c>
    </row>
    <row r="112" spans="2:6" x14ac:dyDescent="0.25">
      <c r="B112" s="143" t="s">
        <v>18</v>
      </c>
      <c r="C112" s="142">
        <v>4129.42</v>
      </c>
      <c r="D112" s="142">
        <v>1498.412</v>
      </c>
    </row>
    <row r="113" spans="2:4" x14ac:dyDescent="0.25">
      <c r="B113" s="143" t="s">
        <v>19</v>
      </c>
      <c r="C113" s="142">
        <v>1453.08</v>
      </c>
      <c r="D113" s="142">
        <v>1521.5889999999999</v>
      </c>
    </row>
    <row r="114" spans="2:4" s="73" customFormat="1" ht="5.25" customHeight="1" x14ac:dyDescent="0.25">
      <c r="B114" s="79"/>
      <c r="C114" s="79"/>
      <c r="D114" s="146"/>
    </row>
    <row r="115" spans="2:4" x14ac:dyDescent="0.25">
      <c r="B115" s="139" t="s">
        <v>102</v>
      </c>
      <c r="C115" s="140">
        <f>C116+C117+C118</f>
        <v>1308.9156013400002</v>
      </c>
      <c r="D115" s="140">
        <f>D116+D117+D118</f>
        <v>1561.218895659998</v>
      </c>
    </row>
    <row r="116" spans="2:4" x14ac:dyDescent="0.25">
      <c r="B116" s="143" t="s">
        <v>80</v>
      </c>
      <c r="C116" s="142">
        <v>1406.4156013400002</v>
      </c>
      <c r="D116" s="142">
        <v>1091.1188956599981</v>
      </c>
    </row>
    <row r="117" spans="2:4" x14ac:dyDescent="0.25">
      <c r="B117" s="143" t="s">
        <v>81</v>
      </c>
      <c r="C117" s="142">
        <v>-262.5</v>
      </c>
      <c r="D117" s="142">
        <v>355.1</v>
      </c>
    </row>
    <row r="118" spans="2:4" x14ac:dyDescent="0.25">
      <c r="B118" s="143" t="s">
        <v>23</v>
      </c>
      <c r="C118" s="142">
        <v>165</v>
      </c>
      <c r="D118" s="142">
        <v>115</v>
      </c>
    </row>
    <row r="119" spans="2:4" s="73" customFormat="1" ht="5.25" customHeight="1" x14ac:dyDescent="0.25">
      <c r="B119" s="79"/>
      <c r="C119" s="79"/>
      <c r="D119" s="146"/>
    </row>
    <row r="120" spans="2:4" x14ac:dyDescent="0.25">
      <c r="B120" s="148" t="s">
        <v>30</v>
      </c>
      <c r="C120" s="149">
        <v>14.574096350000008</v>
      </c>
      <c r="D120" s="140">
        <v>41.389975519999979</v>
      </c>
    </row>
    <row r="121" spans="2:4" s="73" customFormat="1" ht="5.25" customHeight="1" x14ac:dyDescent="0.25">
      <c r="B121" s="79"/>
      <c r="C121" s="79"/>
      <c r="D121" s="146"/>
    </row>
    <row r="122" spans="2:4" x14ac:dyDescent="0.25">
      <c r="B122" s="148" t="s">
        <v>103</v>
      </c>
      <c r="C122" s="140">
        <v>-390.86881711000024</v>
      </c>
      <c r="D122" s="140">
        <v>705.35742706000019</v>
      </c>
    </row>
    <row r="123" spans="2:4" ht="27.75" customHeight="1" x14ac:dyDescent="0.25">
      <c r="B123" s="166" t="s">
        <v>82</v>
      </c>
      <c r="C123" s="166"/>
      <c r="D123" s="166"/>
    </row>
    <row r="124" spans="2:4" ht="20.25" customHeight="1" x14ac:dyDescent="0.25">
      <c r="B124" s="172"/>
      <c r="C124" s="172"/>
      <c r="D124" s="172"/>
    </row>
    <row r="125" spans="2:4" ht="15" customHeight="1" x14ac:dyDescent="0.25">
      <c r="B125" s="172"/>
      <c r="C125" s="172"/>
      <c r="D125" s="172"/>
    </row>
    <row r="126" spans="2:4" x14ac:dyDescent="0.25">
      <c r="B126"/>
      <c r="C126"/>
      <c r="D126"/>
    </row>
  </sheetData>
  <mergeCells count="17">
    <mergeCell ref="B53:D53"/>
    <mergeCell ref="B6:F6"/>
    <mergeCell ref="E8:F9"/>
    <mergeCell ref="B9:B10"/>
    <mergeCell ref="B51:D51"/>
    <mergeCell ref="B52:D52"/>
    <mergeCell ref="B49:F49"/>
    <mergeCell ref="E1:F1"/>
    <mergeCell ref="C2:D2"/>
    <mergeCell ref="E2:F2"/>
    <mergeCell ref="B4:F4"/>
    <mergeCell ref="B5:F5"/>
    <mergeCell ref="B123:D125"/>
    <mergeCell ref="B96:D96"/>
    <mergeCell ref="B97:D97"/>
    <mergeCell ref="B98:D98"/>
    <mergeCell ref="B54:D54"/>
  </mergeCells>
  <printOptions verticalCentered="1"/>
  <pageMargins left="1.1023622047244095" right="0.9055118110236221" top="0.55118110236220474" bottom="0.55118110236220474" header="0" footer="0"/>
  <pageSetup paperSize="5" scale="87" orientation="portrait" r:id="rId1"/>
  <ignoredErrors>
    <ignoredError sqref="C11:D1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SPNF_Finan.</vt:lpstr>
      <vt:lpstr>GC_Finan.</vt:lpstr>
      <vt:lpstr>GC_Finan.!Área_de_impresión</vt:lpstr>
      <vt:lpstr>SPNF_Finan.!Área_de_impresión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Franklin Sotillo</dc:creator>
  <cp:lastModifiedBy>Franklin Sotillo</cp:lastModifiedBy>
  <cp:lastPrinted>2024-11-27T18:53:43Z</cp:lastPrinted>
  <dcterms:created xsi:type="dcterms:W3CDTF">2021-02-08T13:48:38Z</dcterms:created>
  <dcterms:modified xsi:type="dcterms:W3CDTF">2024-11-29T15:14:44Z</dcterms:modified>
</cp:coreProperties>
</file>