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02-Febrero\Sector Público\"/>
    </mc:Choice>
  </mc:AlternateContent>
  <bookViews>
    <workbookView xWindow="120" yWindow="1815" windowWidth="18915" windowHeight="10080" tabRatio="822" firstSheet="1" activeTab="1"/>
  </bookViews>
  <sheets>
    <sheet name="Enero" sheetId="2" state="hidden" r:id="rId1"/>
    <sheet name="A Febrero" sheetId="10" r:id="rId2"/>
    <sheet name="Control" sheetId="9" state="hidden" r:id="rId3"/>
  </sheets>
  <calcPr calcId="162913"/>
</workbook>
</file>

<file path=xl/calcChain.xml><?xml version="1.0" encoding="utf-8"?>
<calcChain xmlns="http://schemas.openxmlformats.org/spreadsheetml/2006/main">
  <c r="I227" i="10" l="1"/>
  <c r="E227" i="10"/>
  <c r="I226" i="10"/>
  <c r="E226" i="10"/>
  <c r="I225" i="10"/>
  <c r="E225" i="10"/>
  <c r="I224" i="10"/>
  <c r="E224" i="10"/>
  <c r="I223" i="10"/>
  <c r="E223" i="10"/>
  <c r="I222" i="10"/>
  <c r="E222" i="10"/>
  <c r="I221" i="10"/>
  <c r="E221" i="10"/>
  <c r="I220" i="10"/>
  <c r="E220" i="10"/>
  <c r="H219" i="10"/>
  <c r="I219" i="10" s="1"/>
  <c r="G219" i="10"/>
  <c r="F219" i="10"/>
  <c r="D219" i="10"/>
  <c r="C219" i="10"/>
  <c r="B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E210" i="10"/>
  <c r="I209" i="10"/>
  <c r="E209" i="10"/>
  <c r="I208" i="10"/>
  <c r="E208" i="10"/>
  <c r="I207" i="10"/>
  <c r="E207" i="10"/>
  <c r="I206" i="10"/>
  <c r="E206" i="10"/>
  <c r="E205" i="10"/>
  <c r="I204" i="10"/>
  <c r="E204" i="10"/>
  <c r="I203" i="10"/>
  <c r="E203" i="10"/>
  <c r="H202" i="10"/>
  <c r="G202" i="10"/>
  <c r="F202" i="10"/>
  <c r="D202" i="10"/>
  <c r="C202" i="10"/>
  <c r="B202" i="10"/>
  <c r="I201" i="10"/>
  <c r="E201" i="10"/>
  <c r="I200" i="10"/>
  <c r="E200" i="10"/>
  <c r="I199" i="10"/>
  <c r="E199" i="10"/>
  <c r="I198" i="10"/>
  <c r="E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E169" i="10"/>
  <c r="I168" i="10"/>
  <c r="E168" i="10"/>
  <c r="I167" i="10"/>
  <c r="E167" i="10"/>
  <c r="I166" i="10"/>
  <c r="E166" i="10"/>
  <c r="I165" i="10"/>
  <c r="I164" i="10"/>
  <c r="E164" i="10"/>
  <c r="I163" i="10"/>
  <c r="E163" i="10"/>
  <c r="I162" i="10"/>
  <c r="E162" i="10"/>
  <c r="I161" i="10"/>
  <c r="E161" i="10"/>
  <c r="I160" i="10"/>
  <c r="E160" i="10"/>
  <c r="I159" i="10"/>
  <c r="E159" i="10"/>
  <c r="H158" i="10"/>
  <c r="I158" i="10" s="1"/>
  <c r="G158" i="10"/>
  <c r="F158" i="10"/>
  <c r="D158" i="10"/>
  <c r="E158" i="10" s="1"/>
  <c r="C158" i="10"/>
  <c r="B158" i="10"/>
  <c r="E157" i="10"/>
  <c r="I156" i="10"/>
  <c r="E156" i="10"/>
  <c r="I155" i="10"/>
  <c r="E155" i="10"/>
  <c r="I154" i="10"/>
  <c r="E154" i="10"/>
  <c r="E153" i="10"/>
  <c r="E152" i="10"/>
  <c r="E151" i="10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H127" i="10"/>
  <c r="G127" i="10"/>
  <c r="F127" i="10"/>
  <c r="D127" i="10"/>
  <c r="C127" i="10"/>
  <c r="B127" i="10"/>
  <c r="E219" i="10" l="1"/>
  <c r="F126" i="10"/>
  <c r="E202" i="10"/>
  <c r="H126" i="10"/>
  <c r="B125" i="10"/>
  <c r="C125" i="10"/>
  <c r="G126" i="10"/>
  <c r="I126" i="10" s="1"/>
  <c r="I127" i="10"/>
  <c r="D125" i="10"/>
  <c r="D126" i="10"/>
  <c r="I202" i="10"/>
  <c r="B126" i="10"/>
  <c r="C126" i="10"/>
  <c r="E127" i="10"/>
  <c r="F125" i="10"/>
  <c r="G125" i="10"/>
  <c r="H125" i="10"/>
  <c r="I83" i="10"/>
  <c r="I84" i="10"/>
  <c r="I85" i="10"/>
  <c r="E83" i="10"/>
  <c r="E84" i="10"/>
  <c r="E85" i="10"/>
  <c r="E125" i="10" l="1"/>
  <c r="E126" i="10"/>
  <c r="I125" i="10"/>
  <c r="I112" i="10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  <c r="I104" i="2" l="1"/>
  <c r="E103" i="2"/>
  <c r="I94" i="2"/>
  <c r="I65" i="2"/>
  <c r="I66" i="2"/>
  <c r="I67" i="2"/>
  <c r="I68" i="2"/>
  <c r="I69" i="2"/>
  <c r="I50" i="2"/>
  <c r="I52" i="2"/>
  <c r="I53" i="2"/>
  <c r="I54" i="2"/>
  <c r="I55" i="2"/>
  <c r="I56" i="2"/>
  <c r="E58" i="2"/>
  <c r="E51" i="2"/>
  <c r="E50" i="2"/>
  <c r="E52" i="2"/>
  <c r="E53" i="2"/>
  <c r="E54" i="2"/>
  <c r="E55" i="2"/>
  <c r="I40" i="2"/>
  <c r="I32" i="2"/>
  <c r="I23" i="2" l="1"/>
  <c r="I24" i="2"/>
  <c r="I25" i="2"/>
  <c r="I26" i="2"/>
  <c r="I27" i="2"/>
  <c r="E23" i="2"/>
  <c r="E24" i="2"/>
  <c r="E25" i="2"/>
  <c r="E26" i="2"/>
  <c r="E27" i="2"/>
  <c r="I95" i="2" l="1"/>
  <c r="I34" i="2"/>
  <c r="D66" i="9"/>
  <c r="C66" i="9"/>
  <c r="B66" i="9"/>
  <c r="G89" i="9"/>
  <c r="F89" i="9"/>
  <c r="E89" i="9"/>
  <c r="G66" i="9"/>
  <c r="F66" i="9"/>
  <c r="E66" i="9"/>
  <c r="G46" i="9"/>
  <c r="F46" i="9"/>
  <c r="E46" i="9"/>
  <c r="G14" i="9"/>
  <c r="F14" i="9"/>
  <c r="E14" i="9"/>
  <c r="G20" i="9"/>
  <c r="F20" i="9"/>
  <c r="E20" i="9"/>
  <c r="I82" i="2" l="1"/>
  <c r="E82" i="2"/>
  <c r="E40" i="2"/>
  <c r="I62" i="2" l="1"/>
  <c r="I97" i="2" l="1"/>
  <c r="I96" i="2"/>
  <c r="G52" i="9"/>
  <c r="F52" i="9"/>
  <c r="E52" i="9"/>
  <c r="G95" i="9"/>
  <c r="F95" i="9"/>
  <c r="E95" i="9"/>
  <c r="D69" i="9" l="1"/>
  <c r="C69" i="9"/>
  <c r="B69" i="9"/>
  <c r="G69" i="9"/>
  <c r="F69" i="9"/>
  <c r="E69" i="9"/>
  <c r="G57" i="9"/>
  <c r="F57" i="9"/>
  <c r="E57" i="9"/>
  <c r="F21" i="9" l="1"/>
  <c r="G21" i="9"/>
  <c r="E21" i="9"/>
  <c r="C21" i="9"/>
  <c r="D21" i="9"/>
  <c r="B21" i="9"/>
  <c r="G97" i="9"/>
  <c r="F97" i="9"/>
  <c r="E97" i="9"/>
  <c r="D97" i="9"/>
  <c r="C97" i="9"/>
  <c r="B97" i="9"/>
  <c r="D96" i="9"/>
  <c r="C96" i="9"/>
  <c r="B96" i="9"/>
  <c r="G94" i="9"/>
  <c r="F94" i="9"/>
  <c r="E94" i="9"/>
  <c r="D94" i="9"/>
  <c r="C94" i="9"/>
  <c r="B94" i="9"/>
  <c r="G93" i="9"/>
  <c r="F93" i="9"/>
  <c r="E93" i="9"/>
  <c r="D93" i="9"/>
  <c r="C93" i="9"/>
  <c r="B93" i="9"/>
  <c r="G92" i="9"/>
  <c r="F92" i="9"/>
  <c r="E92" i="9"/>
  <c r="D92" i="9"/>
  <c r="C92" i="9"/>
  <c r="B92" i="9"/>
  <c r="G90" i="9"/>
  <c r="F90" i="9"/>
  <c r="E90" i="9"/>
  <c r="D90" i="9"/>
  <c r="C90" i="9"/>
  <c r="B90" i="9"/>
  <c r="D89" i="9"/>
  <c r="C89" i="9"/>
  <c r="B89" i="9"/>
  <c r="G88" i="9"/>
  <c r="F88" i="9"/>
  <c r="E88" i="9"/>
  <c r="D88" i="9"/>
  <c r="C88" i="9"/>
  <c r="B88" i="9"/>
  <c r="G87" i="9"/>
  <c r="F87" i="9"/>
  <c r="E87" i="9"/>
  <c r="D87" i="9"/>
  <c r="C87" i="9"/>
  <c r="B87" i="9"/>
  <c r="G86" i="9"/>
  <c r="F86" i="9"/>
  <c r="E86" i="9"/>
  <c r="D86" i="9"/>
  <c r="C86" i="9"/>
  <c r="B86" i="9"/>
  <c r="G85" i="9"/>
  <c r="F85" i="9"/>
  <c r="E85" i="9"/>
  <c r="D85" i="9"/>
  <c r="C85" i="9"/>
  <c r="B85" i="9"/>
  <c r="G84" i="9"/>
  <c r="F84" i="9"/>
  <c r="E84" i="9"/>
  <c r="D84" i="9"/>
  <c r="C84" i="9"/>
  <c r="B84" i="9"/>
  <c r="D83" i="9"/>
  <c r="C83" i="9"/>
  <c r="B83" i="9"/>
  <c r="G82" i="9"/>
  <c r="F82" i="9"/>
  <c r="E82" i="9"/>
  <c r="D82" i="9"/>
  <c r="C82" i="9"/>
  <c r="B82" i="9"/>
  <c r="G81" i="9"/>
  <c r="F81" i="9"/>
  <c r="E81" i="9"/>
  <c r="D81" i="9"/>
  <c r="C81" i="9"/>
  <c r="B81" i="9"/>
  <c r="G80" i="9"/>
  <c r="F80" i="9"/>
  <c r="E80" i="9"/>
  <c r="D80" i="9"/>
  <c r="C80" i="9"/>
  <c r="B80" i="9"/>
  <c r="G79" i="9"/>
  <c r="F79" i="9"/>
  <c r="E79" i="9"/>
  <c r="D79" i="9"/>
  <c r="C79" i="9"/>
  <c r="B79" i="9"/>
  <c r="D78" i="9"/>
  <c r="C78" i="9"/>
  <c r="B78" i="9"/>
  <c r="G77" i="9"/>
  <c r="F77" i="9"/>
  <c r="E77" i="9"/>
  <c r="D77" i="9"/>
  <c r="C77" i="9"/>
  <c r="B77" i="9"/>
  <c r="G76" i="9"/>
  <c r="F76" i="9"/>
  <c r="E76" i="9"/>
  <c r="D76" i="9"/>
  <c r="C76" i="9"/>
  <c r="B76" i="9"/>
  <c r="G75" i="9"/>
  <c r="F75" i="9"/>
  <c r="E75" i="9"/>
  <c r="D75" i="9"/>
  <c r="C75" i="9"/>
  <c r="B75" i="9"/>
  <c r="G74" i="9"/>
  <c r="F74" i="9"/>
  <c r="E74" i="9"/>
  <c r="D74" i="9"/>
  <c r="C74" i="9"/>
  <c r="B74" i="9"/>
  <c r="G73" i="9"/>
  <c r="F73" i="9"/>
  <c r="E73" i="9"/>
  <c r="D73" i="9"/>
  <c r="C73" i="9"/>
  <c r="B73" i="9"/>
  <c r="G72" i="9"/>
  <c r="F72" i="9"/>
  <c r="E72" i="9"/>
  <c r="D72" i="9"/>
  <c r="C72" i="9"/>
  <c r="B72" i="9"/>
  <c r="G71" i="9"/>
  <c r="F71" i="9"/>
  <c r="E71" i="9"/>
  <c r="D71" i="9"/>
  <c r="C71" i="9"/>
  <c r="B71" i="9"/>
  <c r="G70" i="9"/>
  <c r="F70" i="9"/>
  <c r="E70" i="9"/>
  <c r="D70" i="9"/>
  <c r="C70" i="9"/>
  <c r="B70" i="9"/>
  <c r="G68" i="9"/>
  <c r="F68" i="9"/>
  <c r="E68" i="9"/>
  <c r="D68" i="9"/>
  <c r="C68" i="9"/>
  <c r="B68" i="9"/>
  <c r="G67" i="9"/>
  <c r="F67" i="9"/>
  <c r="E67" i="9"/>
  <c r="D67" i="9"/>
  <c r="C67" i="9"/>
  <c r="B67" i="9"/>
  <c r="G65" i="9"/>
  <c r="F65" i="9"/>
  <c r="E65" i="9"/>
  <c r="D65" i="9"/>
  <c r="C65" i="9"/>
  <c r="B65" i="9"/>
  <c r="G64" i="9"/>
  <c r="F64" i="9"/>
  <c r="E64" i="9"/>
  <c r="D64" i="9"/>
  <c r="C64" i="9"/>
  <c r="B64" i="9"/>
  <c r="G63" i="9"/>
  <c r="F63" i="9"/>
  <c r="E63" i="9"/>
  <c r="D63" i="9"/>
  <c r="C63" i="9"/>
  <c r="B63" i="9"/>
  <c r="G62" i="9"/>
  <c r="F62" i="9"/>
  <c r="E62" i="9"/>
  <c r="D62" i="9"/>
  <c r="C62" i="9"/>
  <c r="B62" i="9"/>
  <c r="G61" i="9"/>
  <c r="F61" i="9"/>
  <c r="E61" i="9"/>
  <c r="D61" i="9"/>
  <c r="C61" i="9"/>
  <c r="B61" i="9"/>
  <c r="G60" i="9"/>
  <c r="F60" i="9"/>
  <c r="E60" i="9"/>
  <c r="D60" i="9"/>
  <c r="C60" i="9"/>
  <c r="B60" i="9"/>
  <c r="G59" i="9"/>
  <c r="F59" i="9"/>
  <c r="E59" i="9"/>
  <c r="D59" i="9"/>
  <c r="C59" i="9"/>
  <c r="B59" i="9"/>
  <c r="G58" i="9"/>
  <c r="F58" i="9"/>
  <c r="E58" i="9"/>
  <c r="D58" i="9"/>
  <c r="C58" i="9"/>
  <c r="B58" i="9"/>
  <c r="D57" i="9"/>
  <c r="C57" i="9"/>
  <c r="B57" i="9"/>
  <c r="G56" i="9"/>
  <c r="F56" i="9"/>
  <c r="E56" i="9"/>
  <c r="D56" i="9"/>
  <c r="C56" i="9"/>
  <c r="B56" i="9"/>
  <c r="G55" i="9"/>
  <c r="F55" i="9"/>
  <c r="E55" i="9"/>
  <c r="D55" i="9"/>
  <c r="C55" i="9"/>
  <c r="B55" i="9"/>
  <c r="G54" i="9"/>
  <c r="F54" i="9"/>
  <c r="E54" i="9"/>
  <c r="D54" i="9"/>
  <c r="C54" i="9"/>
  <c r="B54" i="9"/>
  <c r="D53" i="9"/>
  <c r="C53" i="9"/>
  <c r="B53" i="9"/>
  <c r="D52" i="9"/>
  <c r="C52" i="9"/>
  <c r="B52" i="9"/>
  <c r="G51" i="9"/>
  <c r="F51" i="9"/>
  <c r="E51" i="9"/>
  <c r="D51" i="9"/>
  <c r="C51" i="9"/>
  <c r="B51" i="9"/>
  <c r="G50" i="9"/>
  <c r="F50" i="9"/>
  <c r="E50" i="9"/>
  <c r="D50" i="9"/>
  <c r="C50" i="9"/>
  <c r="B50" i="9"/>
  <c r="D49" i="9"/>
  <c r="C49" i="9"/>
  <c r="B49" i="9"/>
  <c r="G48" i="9"/>
  <c r="F48" i="9"/>
  <c r="E48" i="9"/>
  <c r="D48" i="9"/>
  <c r="C48" i="9"/>
  <c r="B48" i="9"/>
  <c r="G47" i="9"/>
  <c r="F47" i="9"/>
  <c r="E47" i="9"/>
  <c r="D47" i="9"/>
  <c r="C47" i="9"/>
  <c r="B47" i="9"/>
  <c r="D46" i="9"/>
  <c r="C46" i="9"/>
  <c r="B46" i="9"/>
  <c r="G45" i="9"/>
  <c r="F45" i="9"/>
  <c r="E45" i="9"/>
  <c r="D45" i="9"/>
  <c r="C45" i="9"/>
  <c r="B45" i="9"/>
  <c r="G44" i="9"/>
  <c r="F44" i="9"/>
  <c r="E44" i="9"/>
  <c r="D44" i="9"/>
  <c r="C44" i="9"/>
  <c r="B44" i="9"/>
  <c r="G43" i="9"/>
  <c r="F43" i="9"/>
  <c r="E43" i="9"/>
  <c r="D43" i="9"/>
  <c r="C43" i="9"/>
  <c r="B43" i="9"/>
  <c r="G42" i="9"/>
  <c r="F42" i="9"/>
  <c r="E42" i="9"/>
  <c r="D42" i="9"/>
  <c r="C42" i="9"/>
  <c r="B42" i="9"/>
  <c r="G41" i="9"/>
  <c r="F41" i="9"/>
  <c r="E41" i="9"/>
  <c r="D41" i="9"/>
  <c r="C41" i="9"/>
  <c r="B41" i="9"/>
  <c r="D40" i="9"/>
  <c r="C40" i="9"/>
  <c r="B40" i="9"/>
  <c r="G39" i="9"/>
  <c r="F39" i="9"/>
  <c r="E39" i="9"/>
  <c r="D39" i="9"/>
  <c r="C39" i="9"/>
  <c r="B39" i="9"/>
  <c r="G38" i="9"/>
  <c r="F38" i="9"/>
  <c r="E38" i="9"/>
  <c r="D38" i="9"/>
  <c r="C38" i="9"/>
  <c r="B38" i="9"/>
  <c r="G37" i="9"/>
  <c r="F37" i="9"/>
  <c r="E37" i="9"/>
  <c r="D37" i="9"/>
  <c r="C37" i="9"/>
  <c r="B37" i="9"/>
  <c r="G36" i="9"/>
  <c r="F36" i="9"/>
  <c r="E36" i="9"/>
  <c r="D36" i="9"/>
  <c r="C36" i="9"/>
  <c r="B36" i="9"/>
  <c r="G35" i="9"/>
  <c r="F35" i="9"/>
  <c r="E35" i="9"/>
  <c r="D35" i="9"/>
  <c r="C35" i="9"/>
  <c r="B35" i="9"/>
  <c r="G34" i="9"/>
  <c r="F34" i="9"/>
  <c r="E34" i="9"/>
  <c r="D34" i="9"/>
  <c r="C34" i="9"/>
  <c r="B34" i="9"/>
  <c r="G33" i="9"/>
  <c r="F33" i="9"/>
  <c r="E33" i="9"/>
  <c r="D33" i="9"/>
  <c r="C33" i="9"/>
  <c r="B33" i="9"/>
  <c r="D31" i="9"/>
  <c r="C31" i="9"/>
  <c r="B31" i="9"/>
  <c r="G30" i="9"/>
  <c r="F30" i="9"/>
  <c r="E30" i="9"/>
  <c r="D30" i="9"/>
  <c r="C30" i="9"/>
  <c r="B30" i="9"/>
  <c r="G29" i="9"/>
  <c r="F29" i="9"/>
  <c r="E29" i="9"/>
  <c r="D29" i="9"/>
  <c r="C29" i="9"/>
  <c r="B29" i="9"/>
  <c r="G28" i="9"/>
  <c r="F28" i="9"/>
  <c r="E28" i="9"/>
  <c r="D28" i="9"/>
  <c r="C28" i="9"/>
  <c r="B28" i="9"/>
  <c r="D27" i="9"/>
  <c r="C27" i="9"/>
  <c r="B27" i="9"/>
  <c r="G25" i="9"/>
  <c r="F25" i="9"/>
  <c r="E25" i="9"/>
  <c r="D25" i="9"/>
  <c r="C25" i="9"/>
  <c r="B25" i="9"/>
  <c r="G24" i="9"/>
  <c r="F24" i="9"/>
  <c r="E24" i="9"/>
  <c r="D24" i="9"/>
  <c r="C24" i="9"/>
  <c r="B24" i="9"/>
  <c r="G23" i="9"/>
  <c r="F23" i="9"/>
  <c r="E23" i="9"/>
  <c r="D23" i="9"/>
  <c r="C23" i="9"/>
  <c r="B23" i="9"/>
  <c r="G22" i="9"/>
  <c r="F22" i="9"/>
  <c r="E22" i="9"/>
  <c r="D22" i="9"/>
  <c r="C22" i="9"/>
  <c r="B22" i="9"/>
  <c r="D20" i="9"/>
  <c r="C20" i="9"/>
  <c r="B20" i="9"/>
  <c r="G19" i="9"/>
  <c r="F19" i="9"/>
  <c r="E19" i="9"/>
  <c r="D19" i="9"/>
  <c r="C19" i="9"/>
  <c r="B19" i="9"/>
  <c r="D18" i="9"/>
  <c r="C18" i="9"/>
  <c r="B18" i="9"/>
  <c r="G17" i="9"/>
  <c r="F17" i="9"/>
  <c r="E17" i="9"/>
  <c r="D17" i="9"/>
  <c r="C17" i="9"/>
  <c r="B17" i="9"/>
  <c r="G16" i="9"/>
  <c r="F16" i="9"/>
  <c r="E16" i="9"/>
  <c r="D16" i="9"/>
  <c r="C16" i="9"/>
  <c r="B16" i="9"/>
  <c r="G15" i="9"/>
  <c r="F15" i="9"/>
  <c r="E15" i="9"/>
  <c r="D15" i="9"/>
  <c r="C15" i="9"/>
  <c r="B15" i="9"/>
  <c r="D14" i="9"/>
  <c r="C14" i="9"/>
  <c r="B14" i="9"/>
  <c r="G13" i="9"/>
  <c r="F13" i="9"/>
  <c r="E13" i="9"/>
  <c r="D13" i="9"/>
  <c r="C13" i="9"/>
  <c r="B13" i="9"/>
  <c r="G12" i="9"/>
  <c r="F12" i="9"/>
  <c r="E12" i="9"/>
  <c r="D12" i="9"/>
  <c r="C12" i="9"/>
  <c r="B12" i="9"/>
  <c r="G11" i="9"/>
  <c r="F11" i="9"/>
  <c r="E11" i="9"/>
  <c r="D11" i="9"/>
  <c r="C11" i="9"/>
  <c r="B11" i="9"/>
  <c r="G10" i="9"/>
  <c r="F10" i="9"/>
  <c r="E10" i="9"/>
  <c r="D10" i="9"/>
  <c r="C10" i="9"/>
  <c r="B10" i="9"/>
  <c r="G9" i="9"/>
  <c r="F9" i="9"/>
  <c r="E9" i="9"/>
  <c r="D9" i="9"/>
  <c r="C9" i="9"/>
  <c r="B9" i="9"/>
  <c r="G8" i="9"/>
  <c r="F8" i="9"/>
  <c r="E8" i="9"/>
  <c r="D8" i="9"/>
  <c r="C8" i="9"/>
  <c r="B8" i="9"/>
  <c r="G7" i="9"/>
  <c r="F7" i="9"/>
  <c r="E7" i="9"/>
  <c r="D7" i="9"/>
  <c r="C7" i="9"/>
  <c r="B7" i="9"/>
  <c r="G6" i="9"/>
  <c r="F6" i="9"/>
  <c r="E6" i="9"/>
  <c r="D6" i="9"/>
  <c r="C6" i="9"/>
  <c r="B6" i="9"/>
  <c r="G5" i="9"/>
  <c r="F5" i="9"/>
  <c r="E5" i="9"/>
  <c r="D5" i="9"/>
  <c r="C5" i="9"/>
  <c r="B5" i="9"/>
  <c r="G4" i="9"/>
  <c r="F4" i="9"/>
  <c r="E4" i="9"/>
  <c r="D4" i="9"/>
  <c r="C4" i="9"/>
  <c r="B4" i="9"/>
  <c r="D91" i="9" l="1"/>
  <c r="C91" i="9"/>
  <c r="F91" i="9"/>
  <c r="B91" i="9"/>
  <c r="F3" i="9"/>
  <c r="D3" i="9"/>
  <c r="B32" i="9"/>
  <c r="G32" i="9"/>
  <c r="E32" i="9"/>
  <c r="E3" i="9"/>
  <c r="F32" i="9"/>
  <c r="C32" i="9"/>
  <c r="G91" i="9"/>
  <c r="C3" i="9"/>
  <c r="D32" i="9"/>
  <c r="E91" i="9"/>
  <c r="G3" i="9"/>
  <c r="B3" i="9"/>
  <c r="E66" i="2" l="1"/>
  <c r="I105" i="2" l="1"/>
  <c r="E104" i="2"/>
  <c r="I103" i="2"/>
  <c r="I102" i="2"/>
  <c r="E102" i="2"/>
  <c r="E101" i="2"/>
  <c r="I100" i="2"/>
  <c r="E100" i="2"/>
  <c r="H99" i="2"/>
  <c r="G99" i="2"/>
  <c r="F99" i="2"/>
  <c r="D99" i="2"/>
  <c r="C99" i="2"/>
  <c r="B99" i="2"/>
  <c r="I98" i="2"/>
  <c r="E98" i="2"/>
  <c r="E97" i="2"/>
  <c r="E96" i="2"/>
  <c r="E95" i="2"/>
  <c r="E94" i="2"/>
  <c r="I93" i="2"/>
  <c r="E93" i="2"/>
  <c r="I92" i="2"/>
  <c r="E92" i="2"/>
  <c r="I91" i="2"/>
  <c r="E91" i="2"/>
  <c r="I90" i="2"/>
  <c r="E90" i="2"/>
  <c r="I89" i="2"/>
  <c r="E89" i="2"/>
  <c r="I88" i="2"/>
  <c r="E88" i="2"/>
  <c r="I87" i="2"/>
  <c r="E87" i="2"/>
  <c r="I86" i="2"/>
  <c r="E86" i="2"/>
  <c r="I85" i="2"/>
  <c r="E85" i="2"/>
  <c r="I84" i="2"/>
  <c r="E84" i="2"/>
  <c r="I83" i="2"/>
  <c r="E83" i="2"/>
  <c r="E81" i="2"/>
  <c r="I80" i="2"/>
  <c r="E80" i="2"/>
  <c r="E79" i="2"/>
  <c r="I78" i="2"/>
  <c r="E78" i="2"/>
  <c r="I77" i="2"/>
  <c r="E77" i="2"/>
  <c r="I76" i="2"/>
  <c r="E76" i="2"/>
  <c r="I75" i="2"/>
  <c r="E75" i="2"/>
  <c r="I74" i="2"/>
  <c r="E74" i="2"/>
  <c r="I73" i="2"/>
  <c r="E73" i="2"/>
  <c r="E72" i="2"/>
  <c r="I71" i="2"/>
  <c r="E71" i="2"/>
  <c r="I70" i="2"/>
  <c r="E70" i="2"/>
  <c r="E69" i="2"/>
  <c r="E68" i="2"/>
  <c r="E67" i="2"/>
  <c r="E65" i="2"/>
  <c r="I64" i="2"/>
  <c r="E64" i="2"/>
  <c r="I63" i="2"/>
  <c r="E63" i="2"/>
  <c r="E62" i="2"/>
  <c r="I61" i="2"/>
  <c r="E61" i="2"/>
  <c r="I60" i="2"/>
  <c r="E60" i="2"/>
  <c r="I59" i="2"/>
  <c r="E59" i="2"/>
  <c r="I57" i="2"/>
  <c r="E57" i="2"/>
  <c r="E56" i="2"/>
  <c r="I49" i="2"/>
  <c r="E49" i="2"/>
  <c r="I48" i="2"/>
  <c r="E48" i="2"/>
  <c r="I47" i="2"/>
  <c r="E47" i="2"/>
  <c r="I46" i="2"/>
  <c r="E46" i="2"/>
  <c r="I45" i="2"/>
  <c r="E45" i="2"/>
  <c r="I44" i="2"/>
  <c r="E44" i="2"/>
  <c r="I43" i="2"/>
  <c r="E43" i="2"/>
  <c r="H42" i="2"/>
  <c r="G42" i="2"/>
  <c r="F42" i="2"/>
  <c r="D42" i="2"/>
  <c r="C42" i="2"/>
  <c r="B42" i="2"/>
  <c r="E41" i="2"/>
  <c r="I39" i="2"/>
  <c r="E39" i="2"/>
  <c r="I38" i="2"/>
  <c r="E38" i="2"/>
  <c r="E37" i="2"/>
  <c r="E36" i="2"/>
  <c r="I35" i="2"/>
  <c r="E35" i="2"/>
  <c r="E34" i="2"/>
  <c r="I33" i="2"/>
  <c r="E33" i="2"/>
  <c r="E32" i="2"/>
  <c r="I31" i="2"/>
  <c r="E31" i="2"/>
  <c r="I30" i="2"/>
  <c r="E30" i="2"/>
  <c r="I29" i="2"/>
  <c r="E29" i="2"/>
  <c r="E28" i="2"/>
  <c r="I22" i="2"/>
  <c r="E22" i="2"/>
  <c r="I21" i="2"/>
  <c r="E21" i="2"/>
  <c r="I20" i="2"/>
  <c r="E20" i="2"/>
  <c r="I19" i="2"/>
  <c r="E19" i="2"/>
  <c r="I18" i="2"/>
  <c r="E18" i="2"/>
  <c r="I17" i="2"/>
  <c r="E17" i="2"/>
  <c r="I16" i="2"/>
  <c r="E16" i="2"/>
  <c r="I15" i="2"/>
  <c r="E15" i="2"/>
  <c r="I14" i="2"/>
  <c r="E14" i="2"/>
  <c r="I13" i="2"/>
  <c r="E13" i="2"/>
  <c r="H12" i="2"/>
  <c r="G12" i="2"/>
  <c r="F12" i="2"/>
  <c r="D12" i="2"/>
  <c r="C12" i="2"/>
  <c r="B12" i="2"/>
  <c r="G11" i="2" l="1"/>
  <c r="G10" i="2" s="1"/>
  <c r="B11" i="2"/>
  <c r="B10" i="2" s="1"/>
  <c r="D11" i="2"/>
  <c r="D10" i="2" s="1"/>
  <c r="C11" i="2"/>
  <c r="C10" i="2" s="1"/>
  <c r="I99" i="2"/>
  <c r="I12" i="2"/>
  <c r="E42" i="2"/>
  <c r="E99" i="2"/>
  <c r="F11" i="2"/>
  <c r="F10" i="2" s="1"/>
  <c r="E12" i="2"/>
  <c r="I42" i="2"/>
  <c r="H11" i="2"/>
  <c r="E10" i="2" l="1"/>
  <c r="E11" i="2"/>
  <c r="H10" i="2"/>
  <c r="I10" i="2" s="1"/>
  <c r="I11" i="2"/>
</calcChain>
</file>

<file path=xl/sharedStrings.xml><?xml version="1.0" encoding="utf-8"?>
<sst xmlns="http://schemas.openxmlformats.org/spreadsheetml/2006/main" count="791" uniqueCount="298">
  <si>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</si>
  <si>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</si>
  <si>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</si>
  <si>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</si>
  <si>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</si>
  <si>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</si>
  <si>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</si>
  <si>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</si>
  <si>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</si>
  <si>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</si>
  <si>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</si>
  <si>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</si>
  <si>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Ambiente</t>
  </si>
  <si>
    <t>Asamblea Nacional</t>
  </si>
  <si>
    <t>Comercio e Industrias</t>
  </si>
  <si>
    <t>Contraloría General de la República</t>
  </si>
  <si>
    <t>Desarrollo Agropecuario</t>
  </si>
  <si>
    <t>Fiscalía General de Cuentas</t>
  </si>
  <si>
    <t>Fiscalía General Electoral</t>
  </si>
  <si>
    <t>-</t>
  </si>
  <si>
    <t>Gobierno</t>
  </si>
  <si>
    <t>Obras Públicas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</si>
  <si>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</si>
  <si>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</si>
  <si>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</si>
  <si>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</si>
  <si>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</si>
  <si>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Relaciones Exteriores</t>
  </si>
  <si>
    <t>Salud</t>
  </si>
  <si>
    <t>Seguridad Pública</t>
  </si>
  <si>
    <t>Tribunal Administrativo Tributario</t>
  </si>
  <si>
    <t>Tribunal de Cuentas</t>
  </si>
  <si>
    <t>Tribunal Electoral</t>
  </si>
  <si>
    <t>Vivienda y Ordenamiento Territorial</t>
  </si>
  <si>
    <t>Servicio de la Deuda Pública</t>
  </si>
  <si>
    <t>Aduanas</t>
  </si>
  <si>
    <t>Aeronáutica Civil</t>
  </si>
  <si>
    <t>AIG</t>
  </si>
  <si>
    <t>AMP</t>
  </si>
  <si>
    <t>AMPYME</t>
  </si>
  <si>
    <t>ANATI</t>
  </si>
  <si>
    <t>ANTAI</t>
  </si>
  <si>
    <t>ARAP</t>
  </si>
  <si>
    <t>Aseo</t>
  </si>
  <si>
    <t>ASEP</t>
  </si>
  <si>
    <t>ATP</t>
  </si>
  <si>
    <t>ATTT</t>
  </si>
  <si>
    <t>AUPSA</t>
  </si>
  <si>
    <t>BDA</t>
  </si>
  <si>
    <t>BHN</t>
  </si>
  <si>
    <t>Bingos Nacionales</t>
  </si>
  <si>
    <t>CENETIM</t>
  </si>
  <si>
    <t>EGESA</t>
  </si>
  <si>
    <t>Gorgas</t>
  </si>
  <si>
    <t>IDAAN</t>
  </si>
  <si>
    <t>IDIAP</t>
  </si>
  <si>
    <t>IFARHU</t>
  </si>
  <si>
    <t>IMA</t>
  </si>
  <si>
    <t>INAC</t>
  </si>
  <si>
    <t>INADEH</t>
  </si>
  <si>
    <t>INAMU</t>
  </si>
  <si>
    <t>IPHE</t>
  </si>
  <si>
    <t>ISA</t>
  </si>
  <si>
    <t>Panamá-Pacífico</t>
  </si>
  <si>
    <t>PANDEPORTES</t>
  </si>
  <si>
    <t>Registro Público</t>
  </si>
  <si>
    <t>SENACYT</t>
  </si>
  <si>
    <t>SENADIS</t>
  </si>
  <si>
    <t>SENNIAF</t>
  </si>
  <si>
    <t>SERTV</t>
  </si>
  <si>
    <t>SIACAP</t>
  </si>
  <si>
    <t>Superintendencia de Bancos</t>
  </si>
  <si>
    <t>UDELAS</t>
  </si>
  <si>
    <t>UMIP</t>
  </si>
  <si>
    <t>UNACHI</t>
  </si>
  <si>
    <t>UP</t>
  </si>
  <si>
    <t>Zona Franca de Barú</t>
  </si>
  <si>
    <t>Zona Libre de Colón</t>
  </si>
  <si>
    <t>Defensoría del Pueblo</t>
  </si>
  <si>
    <t>Desarrollo Social</t>
  </si>
  <si>
    <t>ACODECO</t>
  </si>
  <si>
    <t>Lotería Nacional de Beneficencia</t>
  </si>
  <si>
    <t>Pasaportes</t>
  </si>
  <si>
    <t>UTP</t>
  </si>
  <si>
    <t>AITSA</t>
  </si>
  <si>
    <t>BNP</t>
  </si>
  <si>
    <t>CA</t>
  </si>
  <si>
    <t>ENA</t>
  </si>
  <si>
    <t>ETESA</t>
  </si>
  <si>
    <t>Economía y Finanzas</t>
  </si>
  <si>
    <t>IPACOOP</t>
  </si>
  <si>
    <t>Sector Público</t>
  </si>
  <si>
    <t>Resto del Sector Púbico No Financiero</t>
  </si>
  <si>
    <t>Resto del Sector Público</t>
  </si>
  <si>
    <t>Bomberos</t>
  </si>
  <si>
    <t>Cadena de Frío</t>
  </si>
  <si>
    <t>Transporte Masivo de Panamá, S.A.</t>
  </si>
  <si>
    <t>Contrataciones Públicas</t>
  </si>
  <si>
    <t>Tribunal Adm. de Contrat. Públicas</t>
  </si>
  <si>
    <r>
      <t>Ejecutado</t>
    </r>
    <r>
      <rPr>
        <b/>
        <i/>
        <vertAlign val="superscript"/>
        <sz val="11"/>
        <rFont val="Calibri"/>
        <family val="2"/>
        <scheme val="minor"/>
      </rPr>
      <t>*</t>
    </r>
  </si>
  <si>
    <t>FUNCIONAMIENTO</t>
  </si>
  <si>
    <t>Modif.</t>
  </si>
  <si>
    <t>INVERSIÓN</t>
  </si>
  <si>
    <t>ASAMBLEA NACIONAL</t>
  </si>
  <si>
    <t>CONTRALORÍA GENERAL DE LA REPÚBLICA</t>
  </si>
  <si>
    <t>PRESIDENCIA DE LA REPÚBLICA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</si>
  <si>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</si>
  <si>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</si>
  <si>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</si>
  <si>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</si>
  <si>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</si>
  <si>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r>
      <t>Educación</t>
    </r>
    <r>
      <rPr>
        <vertAlign val="superscript"/>
        <sz val="11"/>
        <color theme="1"/>
        <rFont val="Calibri"/>
        <family val="2"/>
        <scheme val="minor"/>
      </rPr>
      <t xml:space="preserve"> 1</t>
    </r>
  </si>
  <si>
    <t>MINISTERIO DE SALUD</t>
  </si>
  <si>
    <t>MINISTERIO DE TRABAJO Y DESARROLLO LABORAL</t>
  </si>
  <si>
    <t>MINISTERIO DE VIVIENDA Y ORDENAMIENTO TERRITORIAL</t>
  </si>
  <si>
    <t>MINISTERIO DE GOBIERNO</t>
  </si>
  <si>
    <t>MINISTERIO DE SEGURIDAD PÚBLICA</t>
  </si>
  <si>
    <t>MINISTERIO DE DESARROLLO SOCIAL</t>
  </si>
  <si>
    <t>TRIBUNAL ADMINISTRATIVO TRIBUTARIO</t>
  </si>
  <si>
    <t>MINISTERIO DE AMBIENTE</t>
  </si>
  <si>
    <t>ÓRGANO JUDICIAL</t>
  </si>
  <si>
    <t>PROCURADURÍA GENERAL DE LA NACIÓN</t>
  </si>
  <si>
    <t>TRIBUNAL ELECTORAL</t>
  </si>
  <si>
    <t>PROCURADURÍA DE LA ADMINISTRACIÓN</t>
  </si>
  <si>
    <t>TRIBUNAL DE CUENTAS</t>
  </si>
  <si>
    <t>FISCALÍA GENERAL DE CUENTAS</t>
  </si>
  <si>
    <t>FISCALÍA GENERAL ELECTORAL</t>
  </si>
  <si>
    <t>DEFENSORÍA DEL PUEBLO</t>
  </si>
  <si>
    <r>
      <t xml:space="preserve">Trabajo y Desarrollo Laboral </t>
    </r>
    <r>
      <rPr>
        <vertAlign val="superscript"/>
        <sz val="11"/>
        <color theme="1"/>
        <rFont val="Calibri"/>
        <family val="2"/>
        <scheme val="minor"/>
      </rPr>
      <t>1</t>
    </r>
  </si>
  <si>
    <t>OTROS GASTOS DE LA ADMINISTRACIÓN</t>
  </si>
  <si>
    <t>AUTORIDAD DE LA MICRO, PEQUEÑA Y MEDIANA EMPRESA</t>
  </si>
  <si>
    <t>AUTORIDAD DEL TRÁNSITO Y TRANSPORTE TERRESTRE</t>
  </si>
  <si>
    <t>AUTORIDAD NACIONAL DE LOS SERVICIOS PÚBLICOS</t>
  </si>
  <si>
    <t>SERVICIO DE LA DEUDA PÚBLICA</t>
  </si>
  <si>
    <t>AUTORIDAD NACIONAL DE ADMINISTRACIÓN DE TIERRAS</t>
  </si>
  <si>
    <r>
      <t xml:space="preserve">Servicio de la Deuda Pública </t>
    </r>
    <r>
      <rPr>
        <vertAlign val="superscript"/>
        <sz val="11"/>
        <color rgb="FF000000"/>
        <rFont val="Calibri"/>
        <family val="2"/>
        <scheme val="minor"/>
      </rPr>
      <t>2</t>
    </r>
  </si>
  <si>
    <t>AUTORIDAD NACIONAL DE ADUANAS</t>
  </si>
  <si>
    <t>Instituciones Descentralizadas</t>
  </si>
  <si>
    <t>CAJA DE SEGURO SOCIAL</t>
  </si>
  <si>
    <t>INSTITUTO CONMEMORATIVO GORGAS DE ESTUDIOS DE LA SALUD</t>
  </si>
  <si>
    <t>AUTORIDAD DE PROTECCION AL CONSUMIDOR Y DEFENSA DE LA COMPETENCIA</t>
  </si>
  <si>
    <t>SECRETARÍA NACIONAL DE DISCAPACIDAD</t>
  </si>
  <si>
    <t>INST. DE INVESTIGACIONES AGROPECUARIAS</t>
  </si>
  <si>
    <t>AUTORIDAD DE LOS RECURSOS ACUÁTICOS DE PANAMÁ</t>
  </si>
  <si>
    <t>CENTRO NACIONAL DE ESTUDIOS EN TÉCNICAS DE IMÁGENES MOLECULARES</t>
  </si>
  <si>
    <t>DIRECCIÓN GENERAL DE CONTRATACIONES PÚBLICAS</t>
  </si>
  <si>
    <t>INSTITUTO NACIONAL DE CULTURA</t>
  </si>
  <si>
    <t>CONSEJO DE ADMINISTRACIÓN DEL SIACAP</t>
  </si>
  <si>
    <t>SISTEMA ESTATAL DE RADIO Y TELEVISIÓN</t>
  </si>
  <si>
    <t>SECRETARÍA NACIONAL DE CIENCIA, TECNOLOGÍA E INNOVACIÓN</t>
  </si>
  <si>
    <t>INSTITUTO NACIONAL DE LA MUJER</t>
  </si>
  <si>
    <t>AUTORIDAD PANAMEÑA DE SEGURIDAD DE ALIMENTOS</t>
  </si>
  <si>
    <t>SECRETARÍA NACIONAL DE NIÑEZ, ADOLESCENCIA Y FAMILIA</t>
  </si>
  <si>
    <t>INSTITUTO PANAMEÑO DE DEPORTES</t>
  </si>
  <si>
    <t>INSTITUTO NAL. DE FORMACIÓN PROF.Y CAP. PARA EL DESARROLLO HUMANO</t>
  </si>
  <si>
    <t>INSTITUTO PANAMEÑO DE HABILITACIÓN ESPECIAL</t>
  </si>
  <si>
    <t>TRIBUNAL ADMINISTRATIVO DE CONTRATACIONES PÚBLICAS</t>
  </si>
  <si>
    <t>AUTORIDAD DE PASAPORTES DE PANAMÁ</t>
  </si>
  <si>
    <t>INSTITUTO PANAMEÑO AUTÓNOMO COOPERATIVO</t>
  </si>
  <si>
    <t>AUTORIDAD DE TURISMO DE PANAMÁ</t>
  </si>
  <si>
    <t>AUTORIDAD NACIONAL PARA LA INNOVACIÓN GUBERNAMENTAL</t>
  </si>
  <si>
    <r>
      <t xml:space="preserve">Caja de Seguro Social </t>
    </r>
    <r>
      <rPr>
        <vertAlign val="superscript"/>
        <sz val="11"/>
        <color theme="1"/>
        <rFont val="Calibri"/>
        <family val="2"/>
        <scheme val="minor"/>
      </rPr>
      <t>3</t>
    </r>
  </si>
  <si>
    <t>REGISTRO PÚBLICO DE PANAMÁ</t>
  </si>
  <si>
    <t>BENEMÉRITO CUERPO DE BOMBEROS DE LA REPÚBLICA DE PANAMÁ</t>
  </si>
  <si>
    <t>UNIVERSIDAD AUTÓNOMA DE CHIRIQUÍ</t>
  </si>
  <si>
    <t>UNIVERSIDAD DE PANAMÁ</t>
  </si>
  <si>
    <t>UNIVERSIDAD MARÍTIMA INTERNACIONAL DE PANAMÁ</t>
  </si>
  <si>
    <t>UNIVERSIDAD ESPECIALIZADA DE LAS AMÉRICAS</t>
  </si>
  <si>
    <t>UNIVERSIDAD TECNOLÓGICA DE PANAMÁ</t>
  </si>
  <si>
    <t>AEROPUERTO INTERNACIONAL DE TOCUMEN, S.A.</t>
  </si>
  <si>
    <t>AUTORIDAD MARÍTIMA DE PANAMÁ</t>
  </si>
  <si>
    <t>AUTORIDAD AERONÁUTICA CIVIL</t>
  </si>
  <si>
    <t>AUTORIDAD NACIONAL DE TRANSPARENCIA Y ACCESO A LA INFORMACIÓN</t>
  </si>
  <si>
    <t>INST. DE ACUEDUCTOS Y ALCANTARILLADOS NACIONALES</t>
  </si>
  <si>
    <t>INSTITUTO DE MERCADEO AGROPECUARIO</t>
  </si>
  <si>
    <t>EMPRESA DE GENERACIÓN ELÉCTRICA, S.A.</t>
  </si>
  <si>
    <t>EMPRESA DE TRANSMISIÓN ELÉCTRICA, S.A.</t>
  </si>
  <si>
    <t>EMPRESA MERCADOS NACIONALES DE LA CADENA DE FRÍO</t>
  </si>
  <si>
    <t>EMPRESA METRO DE PANAMÁ, S.A.</t>
  </si>
  <si>
    <r>
      <t xml:space="preserve">Metro de Panamá, S.A. </t>
    </r>
    <r>
      <rPr>
        <vertAlign val="superscript"/>
        <sz val="11"/>
        <color theme="1"/>
        <rFont val="Calibri"/>
        <family val="2"/>
        <scheme val="minor"/>
      </rPr>
      <t>4</t>
    </r>
  </si>
  <si>
    <t>TRANSPORTE MASIVO DE PANAMÁ, S.A.</t>
  </si>
  <si>
    <t>ZONA FRANCA DE BARÚ</t>
  </si>
  <si>
    <t>LOTERÍA NACIONAL DE BENEFICENCIA</t>
  </si>
  <si>
    <t>ZONA LIBRE DE COLÓN</t>
  </si>
  <si>
    <t>AGENCIA PANAMÁ-PACÍFICO</t>
  </si>
  <si>
    <t>BINGOS NACIONALES</t>
  </si>
  <si>
    <t>AUTORIDAD DE ASEO URBANO Y DOMICILIARIO</t>
  </si>
  <si>
    <t>SUPERINTENDENCIA DE BANCOS</t>
  </si>
  <si>
    <t>SUPERINTENDENCIA DE SEGUROS  Y REASEGUROS</t>
  </si>
  <si>
    <t>BANCO DE DESARROLLO AGROPECUARIO</t>
  </si>
  <si>
    <t>BANCO HIPOTECARIO NACIONAL</t>
  </si>
  <si>
    <t>EMPRESA NACIONAL DE AUTOPISTAS, S.A.</t>
  </si>
  <si>
    <t>BANCO NACIONAL DE PANAMÁ</t>
  </si>
  <si>
    <t>CAJA DE AHORROS</t>
  </si>
  <si>
    <t>Superint. de Seguros y Reaseguros</t>
  </si>
  <si>
    <t>SUPERINTENDENCIA DEL MERCADO DE VALORES</t>
  </si>
  <si>
    <t>Superint. de Mercado de Valores</t>
  </si>
  <si>
    <t>INSTITUTO DE SEGURO AGROPECUARIO</t>
  </si>
  <si>
    <t>Caja de Seguro Social</t>
  </si>
  <si>
    <t>CSS FINANCIERA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</si>
  <si>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</si>
  <si>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Fuente: Información del Consolidado de SIAFPA.</t>
  </si>
  <si>
    <t>* Ejecutado = suma del Gasto Devengado y el Pasivo Contingente.</t>
  </si>
  <si>
    <t>Nota: Toda la información contenida en este informe es preliminar.</t>
  </si>
  <si>
    <t>Ejecutado *</t>
  </si>
  <si>
    <r>
      <t xml:space="preserve">Ejecutado </t>
    </r>
    <r>
      <rPr>
        <b/>
        <vertAlign val="superscript"/>
        <sz val="11"/>
        <rFont val="Calibri"/>
        <family val="2"/>
        <scheme val="minor"/>
      </rPr>
      <t>*</t>
    </r>
  </si>
  <si>
    <t>Tribunal Administrativo de la F.P.</t>
  </si>
  <si>
    <t>ITSE</t>
  </si>
  <si>
    <t>INSTITUTO TÉCNICO SUPERIOR ESPECIALIZADO</t>
  </si>
  <si>
    <t>TRIBUNAL ADMINISTRATIVO DE LA FUNCIÓN PUBLICA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</si>
  <si>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</si>
  <si>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</si>
  <si>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</si>
  <si>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</si>
  <si>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</si>
  <si>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</si>
  <si>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</si>
  <si>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</si>
  <si>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</si>
  <si>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</si>
  <si>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</si>
  <si>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</si>
  <si>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</si>
  <si>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</si>
  <si>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</si>
  <si>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</si>
  <si>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</si>
  <si>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</si>
  <si>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</si>
  <si>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</si>
  <si>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</si>
  <si>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</si>
  <si>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</si>
  <si>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</si>
  <si>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Pan. de Seg. de Alimentos</t>
  </si>
  <si>
    <t>Instituto de Investig. Agropecuarias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</si>
  <si>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</si>
  <si>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</si>
  <si>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</si>
  <si>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</si>
  <si>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Instituto Nacional de la Mujer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</si>
  <si>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</si>
  <si>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</si>
  <si>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</si>
  <si>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</si>
  <si>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</si>
  <si>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</si>
  <si>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</si>
  <si>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</si>
  <si>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</si>
  <si>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</si>
  <si>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</si>
  <si>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</si>
  <si>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</si>
  <si>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</si>
  <si>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</si>
  <si>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</si>
  <si>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</si>
  <si>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</si>
  <si>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</si>
  <si>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</si>
  <si>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</si>
  <si>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</si>
  <si>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</si>
  <si>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</si>
  <si>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</si>
  <si>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</si>
  <si>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</si>
  <si>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</si>
  <si>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</si>
  <si>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</si>
  <si>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</si>
  <si>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</si>
  <si>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</si>
  <si>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</si>
  <si>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1. No se incluyen las inversiones financieras de la Caja de Seguro Social.</t>
  </si>
  <si>
    <t>3. Sólo incluye las Inversiones Financieras de la Caja de Seguro Social.</t>
  </si>
  <si>
    <t>Inst. Nac. de Form. Prof. y Cap. p. Des. Hum.</t>
  </si>
  <si>
    <r>
      <t xml:space="preserve">Caja de Seguro Social </t>
    </r>
    <r>
      <rPr>
        <vertAlign val="superscript"/>
        <sz val="9"/>
        <color theme="1"/>
        <rFont val="Calibri"/>
        <family val="2"/>
        <scheme val="minor"/>
      </rPr>
      <t>(1)</t>
    </r>
  </si>
  <si>
    <r>
      <t xml:space="preserve">Empresa Metro de Panamá, S.A. </t>
    </r>
    <r>
      <rPr>
        <vertAlign val="superscript"/>
        <sz val="9"/>
        <color theme="1"/>
        <rFont val="Calibri"/>
        <family val="2"/>
        <scheme val="minor"/>
      </rPr>
      <t>(2)</t>
    </r>
  </si>
  <si>
    <r>
      <t xml:space="preserve">Caja de Seguro Social </t>
    </r>
    <r>
      <rPr>
        <vertAlign val="superscript"/>
        <sz val="9"/>
        <color theme="1"/>
        <rFont val="Calibri"/>
        <family val="2"/>
        <scheme val="minor"/>
      </rPr>
      <t>(3)</t>
    </r>
  </si>
  <si>
    <t>2. Ejecución del Metro de Panamá, S.A., al 31 de enero.</t>
  </si>
  <si>
    <t>AL 31 DE ENERO DE 2020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</si>
  <si>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</si>
  <si>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</si>
  <si>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</si>
  <si>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</si>
  <si>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</si>
  <si>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</si>
  <si>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</si>
  <si>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</si>
  <si>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</si>
  <si>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</si>
  <si>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</si>
  <si>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</si>
  <si>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</si>
  <si>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</si>
  <si>
    <t>AL 29 DE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</si>
</sst>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vertAlign val="superscript"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vertAlign val="superscript"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263">
    <xf numFmtId="0" fontId="0" fillId="0" borderId="0" xfId="0"/>
    <xf numFmtId="0" fontId="0" fillId="0" borderId="21" xfId="0" applyBorder="1" applyAlignment="1" applyProtection="1">
      <alignment vertical="center" wrapText="1"/>
      <protection locked="0"/>
    </xf>
    <xf numFmtId="0" fontId="0" fillId="0" borderId="20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4" borderId="10" xfId="0" applyNumberFormat="1" applyFont="1" applyFill="1" applyBorder="1" applyAlignment="1" applyProtection="1">
      <alignment vertical="center" wrapText="1"/>
    </xf>
    <xf numFmtId="164" fontId="3" fillId="4" borderId="1" xfId="0" applyNumberFormat="1" applyFont="1" applyFill="1" applyBorder="1" applyAlignment="1" applyProtection="1">
      <alignment vertical="center" wrapText="1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3" fillId="4" borderId="10" xfId="0" applyNumberFormat="1" applyFont="1" applyFill="1" applyBorder="1" applyAlignment="1" applyProtection="1">
      <alignment horizontal="right" vertical="center" wrapText="1"/>
    </xf>
    <xf numFmtId="164" fontId="3" fillId="4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/>
    <xf numFmtId="164" fontId="2" fillId="3" borderId="37" xfId="0" applyNumberFormat="1" applyFont="1" applyFill="1" applyBorder="1" applyAlignment="1" applyProtection="1">
      <alignment horizontal="right" vertical="center" wrapText="1"/>
    </xf>
    <xf numFmtId="164" fontId="2" fillId="3" borderId="34" xfId="0" applyNumberFormat="1" applyFont="1" applyFill="1" applyBorder="1" applyAlignment="1" applyProtection="1">
      <alignment horizontal="right" vertical="center" wrapText="1"/>
    </xf>
    <xf numFmtId="165" fontId="2" fillId="3" borderId="35" xfId="1" applyNumberFormat="1" applyFont="1" applyFill="1" applyBorder="1" applyAlignment="1">
      <alignment horizontal="right" vertical="center" wrapText="1"/>
    </xf>
    <xf numFmtId="165" fontId="3" fillId="4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4" borderId="19" xfId="0" applyFont="1" applyFill="1" applyBorder="1" applyAlignment="1" applyProtection="1">
      <alignment horizontal="justify" vertical="distributed" wrapText="1"/>
      <protection locked="0"/>
    </xf>
    <xf numFmtId="0" fontId="3" fillId="5" borderId="19" xfId="0" applyFont="1" applyFill="1" applyBorder="1" applyAlignment="1" applyProtection="1">
      <alignment vertical="center" wrapText="1"/>
      <protection locked="0"/>
    </xf>
    <xf numFmtId="164" fontId="3" fillId="5" borderId="34" xfId="0" applyNumberFormat="1" applyFont="1" applyFill="1" applyBorder="1" applyAlignment="1" applyProtection="1">
      <alignment vertical="center" wrapText="1"/>
    </xf>
    <xf numFmtId="164" fontId="3" fillId="5" borderId="37" xfId="0" applyNumberFormat="1" applyFont="1" applyFill="1" applyBorder="1" applyAlignment="1" applyProtection="1">
      <alignment horizontal="right" vertical="center" wrapText="1"/>
    </xf>
    <xf numFmtId="164" fontId="3" fillId="5" borderId="34" xfId="0" applyNumberFormat="1" applyFont="1" applyFill="1" applyBorder="1" applyAlignment="1" applyProtection="1">
      <alignment horizontal="right" vertical="center" wrapText="1"/>
    </xf>
    <xf numFmtId="165" fontId="3" fillId="5" borderId="35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1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8" xfId="0" applyNumberFormat="1" applyBorder="1"/>
    <xf numFmtId="164" fontId="0" fillId="0" borderId="32" xfId="0" applyNumberFormat="1" applyBorder="1"/>
    <xf numFmtId="0" fontId="0" fillId="0" borderId="0" xfId="0"/>
    <xf numFmtId="0" fontId="0" fillId="0" borderId="0" xfId="0"/>
    <xf numFmtId="165" fontId="2" fillId="3" borderId="38" xfId="1" applyNumberFormat="1" applyFont="1" applyFill="1" applyBorder="1" applyAlignment="1">
      <alignment horizontal="right" vertical="center" wrapText="1"/>
    </xf>
    <xf numFmtId="165" fontId="3" fillId="5" borderId="38" xfId="1" applyNumberFormat="1" applyFont="1" applyFill="1" applyBorder="1" applyAlignment="1">
      <alignment horizontal="right" vertical="center" wrapText="1"/>
    </xf>
    <xf numFmtId="165" fontId="3" fillId="4" borderId="27" xfId="1" applyNumberFormat="1" applyFont="1" applyFill="1" applyBorder="1" applyAlignment="1">
      <alignment horizontal="right" vertical="center" wrapText="1"/>
    </xf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30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4" fontId="0" fillId="0" borderId="11" xfId="0" applyNumberFormat="1" applyFill="1" applyBorder="1" applyAlignment="1" applyProtection="1">
      <alignment horizontal="right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4" borderId="36" xfId="0" applyNumberFormat="1" applyFont="1" applyFill="1" applyBorder="1" applyAlignment="1" applyProtection="1">
      <alignment horizontal="right" vertical="center" wrapText="1"/>
    </xf>
    <xf numFmtId="164" fontId="3" fillId="4" borderId="34" xfId="0" applyNumberFormat="1" applyFont="1" applyFill="1" applyBorder="1" applyAlignment="1" applyProtection="1">
      <alignment horizontal="right" vertical="center" wrapText="1"/>
    </xf>
    <xf numFmtId="165" fontId="3" fillId="4" borderId="35" xfId="1" applyNumberFormat="1" applyFont="1" applyFill="1" applyBorder="1" applyAlignment="1">
      <alignment horizontal="right" vertical="center" wrapText="1"/>
    </xf>
    <xf numFmtId="164" fontId="3" fillId="5" borderId="9" xfId="0" applyNumberFormat="1" applyFont="1" applyFill="1" applyBorder="1" applyAlignment="1" applyProtection="1">
      <alignment vertical="center" wrapText="1"/>
    </xf>
    <xf numFmtId="164" fontId="3" fillId="5" borderId="3" xfId="0" applyNumberFormat="1" applyFont="1" applyFill="1" applyBorder="1" applyAlignment="1" applyProtection="1">
      <alignment vertical="center" wrapText="1"/>
    </xf>
    <xf numFmtId="165" fontId="3" fillId="5" borderId="4" xfId="1" applyNumberFormat="1" applyFont="1" applyFill="1" applyBorder="1" applyAlignment="1">
      <alignment horizontal="right" vertical="center" wrapText="1"/>
    </xf>
    <xf numFmtId="164" fontId="3" fillId="5" borderId="36" xfId="0" applyNumberFormat="1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horizontal="left" vertical="center" wrapText="1"/>
      <protection locked="0"/>
    </xf>
    <xf numFmtId="0" fontId="3" fillId="5" borderId="19" xfId="0" applyFont="1" applyFill="1" applyBorder="1" applyAlignment="1" applyProtection="1">
      <alignment horizontal="left" vertical="center" wrapText="1"/>
      <protection locked="0"/>
    </xf>
    <xf numFmtId="0" fontId="3" fillId="4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 applyProtection="1">
      <protection locked="0"/>
    </xf>
    <xf numFmtId="0" fontId="0" fillId="0" borderId="0" xfId="0"/>
    <xf numFmtId="0" fontId="0" fillId="0" borderId="0" xfId="0" applyAlignment="1">
      <alignment wrapText="1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31" xfId="0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 applyProtection="1">
      <alignment horizontal="left" wrapText="1"/>
      <protection locked="0"/>
    </xf>
    <xf numFmtId="164" fontId="4" fillId="4" borderId="10" xfId="0" applyNumberFormat="1" applyFont="1" applyFill="1" applyBorder="1" applyAlignment="1">
      <alignment horizontal="right" wrapText="1"/>
    </xf>
    <xf numFmtId="164" fontId="4" fillId="4" borderId="1" xfId="0" applyNumberFormat="1" applyFont="1" applyFill="1" applyBorder="1" applyAlignment="1">
      <alignment horizontal="right" wrapText="1"/>
    </xf>
    <xf numFmtId="164" fontId="4" fillId="4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0" fontId="0" fillId="0" borderId="20" xfId="0" applyFill="1" applyBorder="1" applyAlignment="1" applyProtection="1">
      <alignment horizontal="left" wrapText="1"/>
      <protection locked="0"/>
    </xf>
    <xf numFmtId="164" fontId="0" fillId="0" borderId="15" xfId="0" applyNumberFormat="1" applyBorder="1"/>
    <xf numFmtId="164" fontId="0" fillId="0" borderId="40" xfId="0" applyNumberFormat="1" applyBorder="1"/>
    <xf numFmtId="0" fontId="0" fillId="0" borderId="21" xfId="0" applyBorder="1" applyAlignment="1" applyProtection="1">
      <alignment horizontal="left" wrapText="1"/>
      <protection locked="0"/>
    </xf>
    <xf numFmtId="164" fontId="0" fillId="0" borderId="6" xfId="0" applyNumberFormat="1" applyBorder="1"/>
    <xf numFmtId="164" fontId="0" fillId="0" borderId="41" xfId="0" applyNumberFormat="1" applyBorder="1"/>
    <xf numFmtId="0" fontId="0" fillId="0" borderId="0" xfId="0" applyAlignment="1" applyProtection="1">
      <protection locked="0"/>
    </xf>
    <xf numFmtId="0" fontId="6" fillId="0" borderId="21" xfId="0" applyFont="1" applyFill="1" applyBorder="1" applyAlignment="1">
      <alignment horizontal="left" wrapText="1"/>
    </xf>
    <xf numFmtId="0" fontId="0" fillId="0" borderId="21" xfId="0" applyFill="1" applyBorder="1" applyAlignment="1" applyProtection="1">
      <alignment horizontal="left" wrapText="1"/>
      <protection locked="0"/>
    </xf>
    <xf numFmtId="0" fontId="6" fillId="0" borderId="21" xfId="0" applyFont="1" applyBorder="1" applyAlignment="1">
      <alignment horizontal="left" wrapText="1"/>
    </xf>
    <xf numFmtId="164" fontId="0" fillId="0" borderId="41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41" xfId="0" applyNumberFormat="1" applyBorder="1" applyAlignment="1">
      <alignment horizontal="right" wrapText="1"/>
    </xf>
    <xf numFmtId="164" fontId="0" fillId="0" borderId="6" xfId="0" applyNumberFormat="1" applyBorder="1" applyAlignment="1" applyProtection="1">
      <alignment horizontal="right"/>
      <protection locked="0"/>
    </xf>
    <xf numFmtId="0" fontId="6" fillId="7" borderId="22" xfId="0" applyFont="1" applyFill="1" applyBorder="1" applyAlignment="1">
      <alignment horizontal="left" wrapText="1"/>
    </xf>
    <xf numFmtId="164" fontId="0" fillId="7" borderId="12" xfId="0" applyNumberFormat="1" applyFill="1" applyBorder="1"/>
    <xf numFmtId="164" fontId="0" fillId="7" borderId="7" xfId="0" applyNumberFormat="1" applyFill="1" applyBorder="1"/>
    <xf numFmtId="164" fontId="0" fillId="7" borderId="8" xfId="0" applyNumberFormat="1" applyFill="1" applyBorder="1"/>
    <xf numFmtId="164" fontId="0" fillId="0" borderId="42" xfId="0" applyNumberFormat="1" applyFill="1" applyBorder="1" applyAlignment="1">
      <alignment horizontal="right" wrapText="1"/>
    </xf>
    <xf numFmtId="164" fontId="0" fillId="0" borderId="31" xfId="0" applyNumberFormat="1" applyFill="1" applyBorder="1" applyAlignment="1" applyProtection="1">
      <alignment horizontal="right"/>
      <protection locked="0"/>
    </xf>
    <xf numFmtId="164" fontId="0" fillId="0" borderId="39" xfId="0" applyNumberFormat="1" applyFill="1" applyBorder="1" applyAlignment="1" applyProtection="1">
      <alignment horizontal="right"/>
      <protection locked="0"/>
    </xf>
    <xf numFmtId="164" fontId="3" fillId="4" borderId="37" xfId="0" applyNumberFormat="1" applyFont="1" applyFill="1" applyBorder="1" applyAlignment="1">
      <alignment horizontal="right" wrapText="1"/>
    </xf>
    <xf numFmtId="164" fontId="3" fillId="4" borderId="34" xfId="0" applyNumberFormat="1" applyFont="1" applyFill="1" applyBorder="1" applyAlignment="1">
      <alignment horizontal="right" wrapText="1"/>
    </xf>
    <xf numFmtId="164" fontId="3" fillId="4" borderId="38" xfId="0" applyNumberFormat="1" applyFont="1" applyFill="1" applyBorder="1" applyAlignment="1">
      <alignment horizontal="right" wrapText="1"/>
    </xf>
    <xf numFmtId="164" fontId="3" fillId="4" borderId="10" xfId="0" applyNumberFormat="1" applyFont="1" applyFill="1" applyBorder="1" applyAlignment="1">
      <alignment horizontal="right" wrapText="1"/>
    </xf>
    <xf numFmtId="164" fontId="3" fillId="4" borderId="1" xfId="0" applyNumberFormat="1" applyFont="1" applyFill="1" applyBorder="1" applyAlignment="1">
      <alignment horizontal="right" wrapText="1"/>
    </xf>
    <xf numFmtId="164" fontId="3" fillId="4" borderId="2" xfId="0" applyNumberFormat="1" applyFont="1" applyFill="1" applyBorder="1" applyAlignment="1">
      <alignment horizontal="right" wrapText="1"/>
    </xf>
    <xf numFmtId="0" fontId="0" fillId="0" borderId="20" xfId="0" applyBorder="1" applyAlignment="1" applyProtection="1">
      <alignment horizontal="left" wrapText="1"/>
      <protection locked="0"/>
    </xf>
    <xf numFmtId="164" fontId="0" fillId="6" borderId="41" xfId="0" applyNumberFormat="1" applyFill="1" applyBorder="1" applyProtection="1">
      <protection locked="0"/>
    </xf>
    <xf numFmtId="164" fontId="0" fillId="6" borderId="5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6" fillId="0" borderId="21" xfId="0" applyFont="1" applyBorder="1" applyAlignment="1">
      <alignment horizontal="justify" vertical="distributed" wrapText="1"/>
    </xf>
    <xf numFmtId="164" fontId="0" fillId="6" borderId="11" xfId="0" applyNumberFormat="1" applyFill="1" applyBorder="1" applyAlignment="1">
      <alignment horizontal="right"/>
    </xf>
    <xf numFmtId="164" fontId="0" fillId="6" borderId="5" xfId="0" applyNumberFormat="1" applyFill="1" applyBorder="1" applyAlignment="1">
      <alignment horizontal="right"/>
    </xf>
    <xf numFmtId="164" fontId="0" fillId="6" borderId="6" xfId="0" applyNumberFormat="1" applyFill="1" applyBorder="1" applyAlignment="1">
      <alignment horizontal="right"/>
    </xf>
    <xf numFmtId="164" fontId="0" fillId="6" borderId="41" xfId="0" applyNumberFormat="1" applyFill="1" applyBorder="1" applyAlignment="1">
      <alignment horizontal="right"/>
    </xf>
    <xf numFmtId="0" fontId="0" fillId="0" borderId="21" xfId="0" applyBorder="1" applyAlignment="1" applyProtection="1">
      <alignment horizontal="justify" vertical="distributed" wrapText="1" readingOrder="2"/>
      <protection locked="0"/>
    </xf>
    <xf numFmtId="0" fontId="0" fillId="0" borderId="21" xfId="0" applyBorder="1" applyAlignment="1" applyProtection="1">
      <alignment horizontal="justify" vertical="distributed" wrapText="1"/>
      <protection locked="0"/>
    </xf>
    <xf numFmtId="0" fontId="0" fillId="0" borderId="23" xfId="0" applyBorder="1" applyAlignment="1" applyProtection="1">
      <alignment horizontal="left" wrapText="1"/>
      <protection locked="0"/>
    </xf>
    <xf numFmtId="164" fontId="0" fillId="0" borderId="8" xfId="0" applyNumberFormat="1" applyBorder="1"/>
    <xf numFmtId="164" fontId="0" fillId="0" borderId="43" xfId="0" applyNumberFormat="1" applyBorder="1"/>
    <xf numFmtId="0" fontId="3" fillId="4" borderId="19" xfId="0" applyFont="1" applyFill="1" applyBorder="1" applyAlignment="1" applyProtection="1">
      <alignment wrapText="1"/>
      <protection locked="0"/>
    </xf>
    <xf numFmtId="164" fontId="3" fillId="4" borderId="10" xfId="0" applyNumberFormat="1" applyFont="1" applyFill="1" applyBorder="1" applyAlignment="1" applyProtection="1">
      <alignment wrapText="1"/>
    </xf>
    <xf numFmtId="164" fontId="3" fillId="4" borderId="1" xfId="0" applyNumberFormat="1" applyFont="1" applyFill="1" applyBorder="1" applyAlignment="1" applyProtection="1">
      <alignment wrapText="1"/>
    </xf>
    <xf numFmtId="164" fontId="3" fillId="4" borderId="2" xfId="0" applyNumberFormat="1" applyFont="1" applyFill="1" applyBorder="1" applyAlignment="1" applyProtection="1">
      <alignment wrapText="1"/>
    </xf>
    <xf numFmtId="164" fontId="0" fillId="0" borderId="24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6" xfId="0" applyNumberFormat="1" applyBorder="1" applyProtection="1">
      <protection locked="0"/>
    </xf>
    <xf numFmtId="164" fontId="0" fillId="6" borderId="11" xfId="0" applyNumberFormat="1" applyFill="1" applyBorder="1" applyProtection="1">
      <protection locked="0"/>
    </xf>
    <xf numFmtId="164" fontId="0" fillId="0" borderId="6" xfId="0" applyNumberFormat="1" applyFill="1" applyBorder="1" applyAlignment="1">
      <alignment horizontal="right"/>
    </xf>
    <xf numFmtId="164" fontId="0" fillId="0" borderId="30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6" xfId="0" applyNumberFormat="1" applyFill="1" applyBorder="1" applyAlignment="1" applyProtection="1">
      <alignment horizontal="right"/>
      <protection locked="0"/>
    </xf>
    <xf numFmtId="164" fontId="0" fillId="0" borderId="41" xfId="0" applyNumberFormat="1" applyFill="1" applyBorder="1" applyAlignment="1" applyProtection="1">
      <alignment horizontal="right"/>
      <protection locked="0"/>
    </xf>
    <xf numFmtId="164" fontId="0" fillId="7" borderId="11" xfId="0" applyNumberFormat="1" applyFill="1" applyBorder="1" applyAlignment="1" applyProtection="1">
      <alignment horizontal="right"/>
      <protection locked="0"/>
    </xf>
    <xf numFmtId="164" fontId="0" fillId="7" borderId="5" xfId="0" applyNumberFormat="1" applyFill="1" applyBorder="1" applyAlignment="1" applyProtection="1">
      <alignment horizontal="right"/>
      <protection locked="0"/>
    </xf>
    <xf numFmtId="164" fontId="0" fillId="7" borderId="25" xfId="0" applyNumberFormat="1" applyFill="1" applyBorder="1" applyAlignment="1" applyProtection="1">
      <alignment horizontal="right"/>
      <protection locked="0"/>
    </xf>
    <xf numFmtId="0" fontId="0" fillId="0" borderId="0" xfId="0"/>
    <xf numFmtId="0" fontId="12" fillId="0" borderId="13" xfId="0" applyFont="1" applyBorder="1" applyAlignment="1" applyProtection="1">
      <alignment vertical="center" wrapText="1"/>
      <protection locked="0"/>
    </xf>
    <xf numFmtId="0" fontId="0" fillId="0" borderId="0" xfId="0"/>
    <xf numFmtId="0" fontId="0" fillId="0" borderId="0" xfId="0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0" fillId="0" borderId="0" xfId="0"/>
    <xf numFmtId="0" fontId="0" fillId="0" borderId="0" xfId="0" applyProtection="1">
      <protection locked="0"/>
    </xf>
    <xf numFmtId="164" fontId="0" fillId="0" borderId="41" xfId="0" applyNumberFormat="1" applyFill="1" applyBorder="1"/>
    <xf numFmtId="164" fontId="0" fillId="0" borderId="6" xfId="0" applyNumberFormat="1" applyFill="1" applyBorder="1"/>
    <xf numFmtId="0" fontId="0" fillId="0" borderId="0" xfId="0"/>
    <xf numFmtId="0" fontId="0" fillId="0" borderId="0" xfId="0" applyProtection="1">
      <protection locked="0"/>
    </xf>
    <xf numFmtId="0" fontId="0" fillId="8" borderId="0" xfId="0" applyFill="1" applyAlignment="1">
      <alignment wrapText="1"/>
    </xf>
    <xf numFmtId="0" fontId="0" fillId="8" borderId="0" xfId="0" applyFill="1" applyAlignment="1"/>
    <xf numFmtId="164" fontId="0" fillId="8" borderId="0" xfId="0" applyNumberFormat="1" applyFill="1" applyAlignment="1">
      <alignment wrapText="1"/>
    </xf>
    <xf numFmtId="0" fontId="0" fillId="0" borderId="0" xfId="0"/>
    <xf numFmtId="0" fontId="0" fillId="0" borderId="0" xfId="0" applyProtection="1">
      <protection locked="0"/>
    </xf>
    <xf numFmtId="0" fontId="0" fillId="8" borderId="0" xfId="0" applyFill="1" applyAlignment="1">
      <alignment horizontal="left"/>
    </xf>
    <xf numFmtId="166" fontId="0" fillId="8" borderId="0" xfId="0" applyNumberFormat="1" applyFill="1" applyAlignment="1">
      <alignment wrapText="1"/>
    </xf>
    <xf numFmtId="0" fontId="4" fillId="9" borderId="12" xfId="0" applyFont="1" applyFill="1" applyBorder="1" applyAlignment="1" applyProtection="1">
      <alignment horizontal="center" vertical="center" wrapText="1"/>
      <protection locked="0"/>
    </xf>
    <xf numFmtId="0" fontId="4" fillId="9" borderId="7" xfId="0" applyFont="1" applyFill="1" applyBorder="1" applyAlignment="1" applyProtection="1">
      <alignment horizontal="center" vertical="center" wrapText="1"/>
      <protection locked="0"/>
    </xf>
    <xf numFmtId="0" fontId="4" fillId="9" borderId="30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 applyProtection="1">
      <alignment vertical="center" wrapText="1"/>
      <protection locked="0"/>
    </xf>
    <xf numFmtId="0" fontId="16" fillId="0" borderId="21" xfId="0" applyFont="1" applyBorder="1" applyAlignment="1" applyProtection="1">
      <alignment vertical="center" wrapText="1"/>
      <protection locked="0"/>
    </xf>
    <xf numFmtId="0" fontId="17" fillId="0" borderId="21" xfId="0" applyFont="1" applyFill="1" applyBorder="1" applyAlignment="1">
      <alignment vertical="center" wrapText="1"/>
    </xf>
    <xf numFmtId="0" fontId="16" fillId="0" borderId="21" xfId="0" applyFont="1" applyFill="1" applyBorder="1" applyAlignment="1" applyProtection="1">
      <alignment vertical="center" wrapText="1"/>
      <protection locked="0"/>
    </xf>
    <xf numFmtId="0" fontId="17" fillId="0" borderId="21" xfId="0" applyFont="1" applyBorder="1" applyAlignment="1">
      <alignment vertical="center" wrapText="1"/>
    </xf>
    <xf numFmtId="0" fontId="17" fillId="0" borderId="22" xfId="0" applyFont="1" applyFill="1" applyBorder="1" applyAlignment="1">
      <alignment vertical="center" wrapText="1"/>
    </xf>
    <xf numFmtId="0" fontId="16" fillId="0" borderId="20" xfId="0" applyFont="1" applyBorder="1" applyAlignment="1" applyProtection="1">
      <alignment vertical="center" wrapText="1"/>
      <protection locked="0"/>
    </xf>
    <xf numFmtId="0" fontId="17" fillId="0" borderId="21" xfId="0" applyFont="1" applyBorder="1" applyAlignment="1">
      <alignment horizontal="justify" vertical="distributed"/>
    </xf>
    <xf numFmtId="0" fontId="16" fillId="0" borderId="21" xfId="0" applyFont="1" applyBorder="1" applyAlignment="1" applyProtection="1">
      <alignment horizontal="justify" readingOrder="2"/>
      <protection locked="0"/>
    </xf>
    <xf numFmtId="0" fontId="16" fillId="0" borderId="21" xfId="0" applyFont="1" applyBorder="1" applyAlignment="1" applyProtection="1">
      <alignment horizontal="justify"/>
      <protection locked="0"/>
    </xf>
    <xf numFmtId="0" fontId="16" fillId="0" borderId="23" xfId="0" applyFont="1" applyBorder="1" applyAlignment="1" applyProtection="1">
      <alignment vertical="center" wrapText="1"/>
      <protection locked="0"/>
    </xf>
    <xf numFmtId="0" fontId="16" fillId="0" borderId="45" xfId="0" applyFont="1" applyBorder="1" applyAlignment="1" applyProtection="1">
      <alignment vertical="center" wrapText="1"/>
      <protection locked="0"/>
    </xf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0" fontId="3" fillId="4" borderId="17" xfId="0" applyFont="1" applyFill="1" applyBorder="1" applyAlignment="1" applyProtection="1">
      <alignment horizontal="justify" vertical="distributed" wrapText="1"/>
      <protection locked="0"/>
    </xf>
    <xf numFmtId="0" fontId="16" fillId="0" borderId="46" xfId="0" applyFont="1" applyBorder="1" applyAlignment="1" applyProtection="1">
      <alignment vertical="center" wrapText="1"/>
      <protection locked="0"/>
    </xf>
    <xf numFmtId="0" fontId="16" fillId="0" borderId="47" xfId="0" applyFont="1" applyBorder="1" applyAlignment="1" applyProtection="1">
      <alignment vertical="center" wrapText="1"/>
      <protection locked="0"/>
    </xf>
    <xf numFmtId="0" fontId="16" fillId="0" borderId="48" xfId="0" applyFont="1" applyBorder="1" applyAlignment="1" applyProtection="1">
      <alignment vertical="center" wrapText="1"/>
      <protection locked="0"/>
    </xf>
    <xf numFmtId="0" fontId="3" fillId="5" borderId="33" xfId="0" applyFont="1" applyFill="1" applyBorder="1" applyAlignment="1" applyProtection="1">
      <alignment horizontal="left" vertical="center" wrapText="1"/>
      <protection locked="0"/>
    </xf>
    <xf numFmtId="164" fontId="2" fillId="3" borderId="9" xfId="0" applyNumberFormat="1" applyFont="1" applyFill="1" applyBorder="1" applyAlignment="1" applyProtection="1">
      <alignment horizontal="right" vertical="center" wrapText="1"/>
    </xf>
    <xf numFmtId="164" fontId="2" fillId="3" borderId="3" xfId="0" applyNumberFormat="1" applyFont="1" applyFill="1" applyBorder="1" applyAlignment="1" applyProtection="1">
      <alignment horizontal="right" vertical="center" wrapText="1"/>
    </xf>
    <xf numFmtId="165" fontId="2" fillId="3" borderId="4" xfId="1" applyNumberFormat="1" applyFont="1" applyFill="1" applyBorder="1" applyAlignment="1">
      <alignment horizontal="right" vertical="center" wrapText="1"/>
    </xf>
    <xf numFmtId="165" fontId="0" fillId="0" borderId="39" xfId="1" applyNumberFormat="1" applyFont="1" applyBorder="1" applyAlignment="1">
      <alignment horizontal="right" wrapText="1"/>
    </xf>
    <xf numFmtId="164" fontId="0" fillId="0" borderId="28" xfId="0" applyNumberFormat="1" applyBorder="1" applyAlignment="1" applyProtection="1">
      <alignment horizontal="right"/>
      <protection locked="0"/>
    </xf>
    <xf numFmtId="164" fontId="0" fillId="0" borderId="32" xfId="0" applyNumberFormat="1" applyBorder="1" applyAlignment="1" applyProtection="1">
      <alignment horizontal="right"/>
      <protection locked="0"/>
    </xf>
    <xf numFmtId="165" fontId="0" fillId="0" borderId="49" xfId="1" applyNumberFormat="1" applyFont="1" applyBorder="1" applyAlignment="1">
      <alignment horizontal="right" wrapText="1"/>
    </xf>
    <xf numFmtId="164" fontId="3" fillId="4" borderId="9" xfId="0" applyNumberFormat="1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28" xfId="0" applyNumberFormat="1" applyBorder="1" applyProtection="1">
      <protection locked="0"/>
    </xf>
    <xf numFmtId="164" fontId="0" fillId="0" borderId="32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9" borderId="18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164" fontId="3" fillId="5" borderId="36" xfId="0" applyNumberFormat="1" applyFont="1" applyFill="1" applyBorder="1" applyAlignment="1" applyProtection="1">
      <alignment horizontal="right" vertical="center" wrapText="1"/>
    </xf>
    <xf numFmtId="164" fontId="2" fillId="3" borderId="10" xfId="0" applyNumberFormat="1" applyFont="1" applyFill="1" applyBorder="1" applyAlignment="1" applyProtection="1">
      <alignment horizontal="right" vertical="center" wrapText="1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165" fontId="2" fillId="3" borderId="2" xfId="1" applyNumberFormat="1" applyFont="1" applyFill="1" applyBorder="1" applyAlignment="1">
      <alignment horizontal="right" vertical="center" wrapText="1"/>
    </xf>
    <xf numFmtId="164" fontId="3" fillId="4" borderId="37" xfId="0" applyNumberFormat="1" applyFont="1" applyFill="1" applyBorder="1" applyAlignment="1" applyProtection="1">
      <alignment horizontal="right" vertical="center" wrapText="1"/>
    </xf>
    <xf numFmtId="165" fontId="3" fillId="4" borderId="38" xfId="1" applyNumberFormat="1" applyFont="1" applyFill="1" applyBorder="1" applyAlignment="1">
      <alignment horizontal="right" vertical="center" wrapText="1"/>
    </xf>
    <xf numFmtId="164" fontId="3" fillId="5" borderId="9" xfId="0" applyNumberFormat="1" applyFont="1" applyFill="1" applyBorder="1" applyAlignment="1" applyProtection="1">
      <alignment horizontal="right" vertical="center" wrapText="1"/>
    </xf>
    <xf numFmtId="164" fontId="3" fillId="5" borderId="3" xfId="0" applyNumberFormat="1" applyFont="1" applyFill="1" applyBorder="1" applyAlignment="1" applyProtection="1">
      <alignment horizontal="right" vertical="center" wrapText="1"/>
    </xf>
    <xf numFmtId="0" fontId="3" fillId="4" borderId="33" xfId="0" applyFont="1" applyFill="1" applyBorder="1" applyAlignment="1" applyProtection="1">
      <alignment horizontal="justify" vertical="distributed" wrapText="1"/>
      <protection locked="0"/>
    </xf>
    <xf numFmtId="164" fontId="3" fillId="4" borderId="50" xfId="0" applyNumberFormat="1" applyFont="1" applyFill="1" applyBorder="1" applyAlignment="1" applyProtection="1">
      <alignment vertical="center" wrapText="1"/>
    </xf>
    <xf numFmtId="164" fontId="3" fillId="4" borderId="51" xfId="0" applyNumberFormat="1" applyFont="1" applyFill="1" applyBorder="1" applyAlignment="1" applyProtection="1">
      <alignment vertical="center" wrapText="1"/>
    </xf>
    <xf numFmtId="165" fontId="3" fillId="4" borderId="52" xfId="1" applyNumberFormat="1" applyFont="1" applyFill="1" applyBorder="1" applyAlignment="1">
      <alignment horizontal="right" vertical="center" wrapText="1"/>
    </xf>
    <xf numFmtId="164" fontId="3" fillId="4" borderId="50" xfId="0" applyNumberFormat="1" applyFont="1" applyFill="1" applyBorder="1" applyAlignment="1" applyProtection="1">
      <alignment horizontal="right" vertical="center" wrapText="1"/>
    </xf>
    <xf numFmtId="164" fontId="3" fillId="4" borderId="51" xfId="0" applyNumberFormat="1" applyFont="1" applyFill="1" applyBorder="1" applyAlignment="1" applyProtection="1">
      <alignment horizontal="right" vertical="center" wrapText="1"/>
    </xf>
    <xf numFmtId="0" fontId="16" fillId="0" borderId="47" xfId="0" applyFont="1" applyFill="1" applyBorder="1" applyAlignment="1" applyProtection="1">
      <alignment vertical="center" wrapText="1"/>
      <protection locked="0"/>
    </xf>
    <xf numFmtId="0" fontId="17" fillId="0" borderId="47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40" xfId="0" applyNumberFormat="1" applyBorder="1" applyProtection="1">
      <protection locked="0"/>
    </xf>
    <xf numFmtId="164" fontId="0" fillId="0" borderId="41" xfId="0" applyNumberFormat="1" applyBorder="1" applyProtection="1"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164" fontId="0" fillId="0" borderId="43" xfId="0" applyNumberFormat="1" applyBorder="1" applyAlignment="1" applyProtection="1">
      <alignment horizontal="right"/>
      <protection locked="0"/>
    </xf>
    <xf numFmtId="0" fontId="16" fillId="0" borderId="53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6" xfId="1" applyNumberFormat="1" applyFont="1" applyBorder="1" applyAlignment="1">
      <alignment horizontal="right" wrapText="1"/>
    </xf>
    <xf numFmtId="166" fontId="0" fillId="0" borderId="41" xfId="0" applyNumberFormat="1" applyBorder="1"/>
    <xf numFmtId="0" fontId="9" fillId="0" borderId="0" xfId="0" applyFont="1" applyBorder="1" applyAlignment="1">
      <alignment horizontal="center" vertical="center" wrapText="1"/>
    </xf>
    <xf numFmtId="0" fontId="4" fillId="9" borderId="17" xfId="0" applyFont="1" applyFill="1" applyBorder="1" applyAlignment="1" applyProtection="1">
      <alignment horizontal="center" vertical="center" wrapText="1"/>
      <protection locked="0"/>
    </xf>
    <xf numFmtId="0" fontId="4" fillId="9" borderId="33" xfId="0" applyFont="1" applyFill="1" applyBorder="1" applyAlignment="1" applyProtection="1">
      <alignment horizontal="center" vertical="center" wrapText="1"/>
      <protection locked="0"/>
    </xf>
    <xf numFmtId="0" fontId="4" fillId="9" borderId="14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2" fillId="0" borderId="13" xfId="0" applyFont="1" applyBorder="1" applyAlignment="1" applyProtection="1">
      <alignment horizontal="right" vertical="center" wrapText="1"/>
      <protection locked="0"/>
    </xf>
    <xf numFmtId="0" fontId="13" fillId="0" borderId="0" xfId="0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4" fillId="2" borderId="17" xfId="0" applyFont="1" applyFill="1" applyBorder="1" applyAlignment="1" applyProtection="1">
      <alignment horizontal="justify" vertical="distributed" wrapText="1"/>
      <protection locked="0"/>
    </xf>
    <xf numFmtId="0" fontId="4" fillId="2" borderId="33" xfId="0" applyFont="1" applyFill="1" applyBorder="1" applyAlignment="1" applyProtection="1">
      <alignment horizontal="justify" vertical="distributed" wrapText="1"/>
      <protection locked="0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4" fontId="0" fillId="0" borderId="43" xfId="0" applyNumberFormat="1" applyBorder="1" applyProtection="1">
      <protection locked="0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</xdr:row>
      <xdr:rowOff>85725</xdr:rowOff>
    </xdr:from>
    <xdr:to>
      <xdr:col>0</xdr:col>
      <xdr:colOff>957190</xdr:colOff>
      <xdr:row>118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7" customWidth="1"/>
    <col min="2" max="2" width="10.5703125" style="47" customWidth="1"/>
    <col min="3" max="3" width="12.7109375" style="47" customWidth="1"/>
    <col min="4" max="4" width="11.7109375" style="47" customWidth="1"/>
    <col min="5" max="5" width="11.7109375" style="15" customWidth="1"/>
    <col min="6" max="6" width="10.7109375" style="23" customWidth="1"/>
    <col min="7" max="7" width="12.7109375" style="23" customWidth="1"/>
    <col min="8" max="9" width="11.7109375" style="23" customWidth="1"/>
    <col min="10" max="10" width="11.42578125" style="47"/>
    <col min="11" max="11" width="40.140625" style="47" customWidth="1"/>
    <col min="12" max="16384" width="11.42578125" style="47"/>
  </cols>
  <sheetData>
    <row r="1" spans="1:13" x14ac:dyDescent="0.25">
      <c r="A1" s="246" t="s">
        <v>0</v>
      </c>
      <c r="B1" s="246"/>
      <c r="C1" s="246"/>
      <c r="D1" s="246"/>
      <c r="E1" s="246"/>
      <c r="F1" s="246"/>
      <c r="G1" s="246"/>
      <c r="H1" s="246"/>
      <c r="I1" s="246"/>
    </row>
    <row r="2" spans="1:13" x14ac:dyDescent="0.25">
      <c r="A2" s="246" t="s">
        <v>1</v>
      </c>
      <c r="B2" s="246"/>
      <c r="C2" s="246"/>
      <c r="D2" s="246"/>
      <c r="E2" s="246"/>
      <c r="F2" s="246"/>
      <c r="G2" s="246"/>
      <c r="H2" s="246"/>
      <c r="I2" s="246"/>
    </row>
    <row r="3" spans="1:13" ht="14.25" customHeight="1" x14ac:dyDescent="0.25">
      <c r="A3" s="247" t="s">
        <v>200</v>
      </c>
      <c r="B3" s="247"/>
      <c r="C3" s="247"/>
      <c r="D3" s="247"/>
      <c r="E3" s="247"/>
      <c r="F3" s="247"/>
      <c r="G3" s="247"/>
      <c r="H3" s="247"/>
      <c r="I3" s="247"/>
    </row>
    <row r="4" spans="1:13" ht="14.25" customHeight="1" x14ac:dyDescent="0.25">
      <c r="A4" s="247" t="s">
        <v>274</v>
      </c>
      <c r="B4" s="247"/>
      <c r="C4" s="247"/>
      <c r="D4" s="247"/>
      <c r="E4" s="247"/>
      <c r="F4" s="247"/>
      <c r="G4" s="247"/>
      <c r="H4" s="247"/>
      <c r="I4" s="247"/>
    </row>
    <row r="5" spans="1:13" x14ac:dyDescent="0.25">
      <c r="A5" s="247" t="s">
        <v>282</v>
      </c>
      <c r="B5" s="247"/>
      <c r="C5" s="247"/>
      <c r="D5" s="247"/>
      <c r="E5" s="247"/>
      <c r="F5" s="247"/>
      <c r="G5" s="247"/>
      <c r="H5" s="247"/>
      <c r="I5" s="247"/>
    </row>
    <row r="6" spans="1:13" x14ac:dyDescent="0.25">
      <c r="A6" s="238" t="s">
        <v>2</v>
      </c>
      <c r="B6" s="238"/>
      <c r="C6" s="238"/>
      <c r="D6" s="238"/>
      <c r="E6" s="238"/>
      <c r="F6" s="238"/>
      <c r="G6" s="238"/>
      <c r="H6" s="238"/>
      <c r="I6" s="238"/>
    </row>
    <row r="7" spans="1:13" s="159" customFormat="1" ht="6" customHeight="1" thickBot="1" x14ac:dyDescent="0.3">
      <c r="A7" s="245"/>
      <c r="B7" s="245"/>
      <c r="C7" s="245"/>
      <c r="D7" s="245"/>
      <c r="E7" s="245"/>
      <c r="F7" s="245"/>
      <c r="G7" s="245"/>
      <c r="H7" s="245"/>
      <c r="I7" s="245"/>
    </row>
    <row r="8" spans="1:13" x14ac:dyDescent="0.25">
      <c r="A8" s="239" t="s">
        <v>3</v>
      </c>
      <c r="B8" s="241" t="s">
        <v>4</v>
      </c>
      <c r="C8" s="242"/>
      <c r="D8" s="242"/>
      <c r="E8" s="243"/>
      <c r="F8" s="241" t="s">
        <v>5</v>
      </c>
      <c r="G8" s="242"/>
      <c r="H8" s="242"/>
      <c r="I8" s="244"/>
    </row>
    <row r="9" spans="1:13" ht="30.75" thickBot="1" x14ac:dyDescent="0.3">
      <c r="A9" s="240"/>
      <c r="B9" s="163" t="s">
        <v>6</v>
      </c>
      <c r="C9" s="164" t="s">
        <v>7</v>
      </c>
      <c r="D9" s="164" t="s">
        <v>205</v>
      </c>
      <c r="E9" s="165" t="s">
        <v>9</v>
      </c>
      <c r="F9" s="166" t="s">
        <v>6</v>
      </c>
      <c r="G9" s="164" t="s">
        <v>7</v>
      </c>
      <c r="H9" s="164" t="s">
        <v>204</v>
      </c>
      <c r="I9" s="167" t="s">
        <v>9</v>
      </c>
    </row>
    <row r="10" spans="1:13" ht="21" customHeight="1" thickBot="1" x14ac:dyDescent="0.3">
      <c r="A10" s="68" t="s">
        <v>91</v>
      </c>
      <c r="B10" s="17">
        <f>B11+B99</f>
        <v>15578.589393999999</v>
      </c>
      <c r="C10" s="18">
        <f>C11+C99</f>
        <v>15578.589393999999</v>
      </c>
      <c r="D10" s="18">
        <f>D11+D99</f>
        <v>2202.0162089700002</v>
      </c>
      <c r="E10" s="49">
        <f>D10/C10</f>
        <v>0.14134888296228501</v>
      </c>
      <c r="F10" s="17">
        <f>F11+F99</f>
        <v>7743.8630020000001</v>
      </c>
      <c r="G10" s="18">
        <f>G11+G99</f>
        <v>7694.2827699999998</v>
      </c>
      <c r="H10" s="18">
        <f>H11+H99</f>
        <v>323.16335003</v>
      </c>
      <c r="I10" s="19">
        <f>H10/G10</f>
        <v>4.2000451463782118E-2</v>
      </c>
    </row>
    <row r="11" spans="1:13" ht="21" customHeight="1" thickBot="1" x14ac:dyDescent="0.3">
      <c r="A11" s="69" t="s">
        <v>10</v>
      </c>
      <c r="B11" s="30">
        <f>B12+B42</f>
        <v>14574.807663</v>
      </c>
      <c r="C11" s="31">
        <f>C12+C42</f>
        <v>14574.807663</v>
      </c>
      <c r="D11" s="31">
        <f>D12+D42</f>
        <v>2149.27864434</v>
      </c>
      <c r="E11" s="50">
        <f>D11/C11</f>
        <v>0.14746531783031464</v>
      </c>
      <c r="F11" s="30">
        <f>F12+F42</f>
        <v>3708.4359890000001</v>
      </c>
      <c r="G11" s="31">
        <f>G12+G42</f>
        <v>3658.8557570000003</v>
      </c>
      <c r="H11" s="31">
        <f>H12+H42</f>
        <v>94.659695169999992</v>
      </c>
      <c r="I11" s="32">
        <f>H11/G11</f>
        <v>2.5871392986427582E-2</v>
      </c>
    </row>
    <row r="12" spans="1:13" ht="21" customHeight="1" thickBot="1" x14ac:dyDescent="0.3">
      <c r="A12" s="70" t="s">
        <v>11</v>
      </c>
      <c r="B12" s="12">
        <f>SUM(B13:B41)</f>
        <v>8663.4058090000017</v>
      </c>
      <c r="C12" s="13">
        <f>SUM(C13:C41)</f>
        <v>8663.4058090000017</v>
      </c>
      <c r="D12" s="13">
        <f>SUM(D13:D41)</f>
        <v>1840.4468644900001</v>
      </c>
      <c r="E12" s="51">
        <f>D12/C12</f>
        <v>0.21243918443460735</v>
      </c>
      <c r="F12" s="12">
        <f>SUM(F13:F41)</f>
        <v>2017.5669470000003</v>
      </c>
      <c r="G12" s="13">
        <f>SUM(G13:G41)</f>
        <v>2017.5669470000003</v>
      </c>
      <c r="H12" s="13">
        <f>SUM(H13:H41)</f>
        <v>78.167508239999989</v>
      </c>
      <c r="I12" s="20">
        <f>H12/G12</f>
        <v>3.8743452035745501E-2</v>
      </c>
    </row>
    <row r="13" spans="1:13" ht="15" customHeight="1" x14ac:dyDescent="0.25">
      <c r="A13" s="168" t="s">
        <v>13</v>
      </c>
      <c r="B13" s="39">
        <v>97.640407999999994</v>
      </c>
      <c r="C13" s="40">
        <v>97.640407999999994</v>
      </c>
      <c r="D13" s="40">
        <v>5.8464774400000001</v>
      </c>
      <c r="E13" s="52">
        <f>D13/C13</f>
        <v>5.9877642461305572E-2</v>
      </c>
      <c r="F13" s="33">
        <v>2.0263010000000001</v>
      </c>
      <c r="G13" s="34">
        <v>2.0263010000000001</v>
      </c>
      <c r="H13" s="34">
        <v>0.20194817000000001</v>
      </c>
      <c r="I13" s="21">
        <f>H13/G13</f>
        <v>9.9663460660583E-2</v>
      </c>
      <c r="K13" s="149"/>
      <c r="L13" s="148"/>
      <c r="M13" s="148"/>
    </row>
    <row r="14" spans="1:13" ht="15" customHeight="1" x14ac:dyDescent="0.25">
      <c r="A14" s="169" t="s">
        <v>15</v>
      </c>
      <c r="B14" s="4">
        <v>142.29824199999999</v>
      </c>
      <c r="C14" s="7">
        <v>142.29824199999999</v>
      </c>
      <c r="D14" s="7">
        <v>6.48789601</v>
      </c>
      <c r="E14" s="53">
        <f>D14/C14</f>
        <v>4.5593648374095873E-2</v>
      </c>
      <c r="F14" s="35">
        <v>3.9833259999999999</v>
      </c>
      <c r="G14" s="36">
        <v>3.9833259999999999</v>
      </c>
      <c r="H14" s="36">
        <v>1.1016E-4</v>
      </c>
      <c r="I14" s="14">
        <f>H14/G14</f>
        <v>2.765528103901112E-5</v>
      </c>
      <c r="K14" s="149"/>
      <c r="L14" s="148"/>
      <c r="M14" s="148"/>
    </row>
    <row r="15" spans="1:13" ht="15" customHeight="1" x14ac:dyDescent="0.25">
      <c r="A15" s="169" t="s">
        <v>24</v>
      </c>
      <c r="B15" s="4">
        <v>207.480231</v>
      </c>
      <c r="C15" s="7">
        <v>207.480231</v>
      </c>
      <c r="D15" s="7">
        <v>12.87473812</v>
      </c>
      <c r="E15" s="53">
        <f t="shared" ref="E15:E40" si="0">D15/C15</f>
        <v>6.2052842615159802E-2</v>
      </c>
      <c r="F15" s="35">
        <v>314.71718199999998</v>
      </c>
      <c r="G15" s="36">
        <v>314.71718199999998</v>
      </c>
      <c r="H15" s="36">
        <v>10.472772490000001</v>
      </c>
      <c r="I15" s="14">
        <f t="shared" ref="I15:I40" si="1">H15/G15</f>
        <v>3.3276773843253338E-2</v>
      </c>
      <c r="K15" s="149"/>
      <c r="L15" s="148"/>
      <c r="M15" s="148"/>
    </row>
    <row r="16" spans="1:13" ht="15" customHeight="1" x14ac:dyDescent="0.25">
      <c r="A16" s="169" t="s">
        <v>210</v>
      </c>
      <c r="B16" s="4">
        <v>64.232709</v>
      </c>
      <c r="C16" s="7">
        <v>64.232709</v>
      </c>
      <c r="D16" s="7">
        <v>3.4183801300000001</v>
      </c>
      <c r="E16" s="53">
        <f t="shared" si="0"/>
        <v>5.3218682244898001E-2</v>
      </c>
      <c r="F16" s="35">
        <v>2.8340519999999998</v>
      </c>
      <c r="G16" s="36">
        <v>2.8340519999999998</v>
      </c>
      <c r="H16" s="36">
        <v>3.4261399999999998E-3</v>
      </c>
      <c r="I16" s="14">
        <f t="shared" si="1"/>
        <v>1.2089192435424615E-3</v>
      </c>
      <c r="K16" s="149"/>
      <c r="L16" s="148"/>
      <c r="M16" s="148"/>
    </row>
    <row r="17" spans="1:13" ht="15" customHeight="1" x14ac:dyDescent="0.25">
      <c r="A17" s="170" t="s">
        <v>211</v>
      </c>
      <c r="B17" s="4">
        <v>1596.8395849999999</v>
      </c>
      <c r="C17" s="7">
        <v>1596.8395849999999</v>
      </c>
      <c r="D17" s="7">
        <v>92.879478030000001</v>
      </c>
      <c r="E17" s="53">
        <f t="shared" si="0"/>
        <v>5.8164563868824688E-2</v>
      </c>
      <c r="F17" s="35">
        <v>200.21357</v>
      </c>
      <c r="G17" s="36">
        <v>200.21357</v>
      </c>
      <c r="H17" s="36">
        <v>3.04503887</v>
      </c>
      <c r="I17" s="14">
        <f t="shared" si="1"/>
        <v>1.5208953469038087E-2</v>
      </c>
      <c r="K17" s="149"/>
      <c r="L17" s="148"/>
      <c r="M17" s="148"/>
    </row>
    <row r="18" spans="1:13" ht="15" customHeight="1" x14ac:dyDescent="0.25">
      <c r="A18" s="171" t="s">
        <v>212</v>
      </c>
      <c r="B18" s="4">
        <v>30.624507000000001</v>
      </c>
      <c r="C18" s="7">
        <v>30.624507000000001</v>
      </c>
      <c r="D18" s="7">
        <v>1.70408852</v>
      </c>
      <c r="E18" s="53">
        <f t="shared" si="0"/>
        <v>5.5644602540050686E-2</v>
      </c>
      <c r="F18" s="35">
        <v>1.7299979999999999</v>
      </c>
      <c r="G18" s="36">
        <v>1.7299979999999999</v>
      </c>
      <c r="H18" s="36">
        <v>1.415393E-2</v>
      </c>
      <c r="I18" s="14">
        <f t="shared" si="1"/>
        <v>8.1814718860946673E-3</v>
      </c>
      <c r="K18" s="149"/>
      <c r="L18" s="148"/>
      <c r="M18" s="148"/>
    </row>
    <row r="19" spans="1:13" ht="15" customHeight="1" x14ac:dyDescent="0.25">
      <c r="A19" s="171" t="s">
        <v>213</v>
      </c>
      <c r="B19" s="4">
        <v>34.444400000000002</v>
      </c>
      <c r="C19" s="7">
        <v>34.444400000000002</v>
      </c>
      <c r="D19" s="7">
        <v>2.0442594999999999</v>
      </c>
      <c r="E19" s="53">
        <f t="shared" si="0"/>
        <v>5.9349545934897975E-2</v>
      </c>
      <c r="F19" s="35">
        <v>526.22157300000003</v>
      </c>
      <c r="G19" s="36">
        <v>526.22157300000003</v>
      </c>
      <c r="H19" s="36">
        <v>15.609463609999999</v>
      </c>
      <c r="I19" s="14">
        <f t="shared" si="1"/>
        <v>2.9663290923270448E-2</v>
      </c>
      <c r="K19" s="149"/>
      <c r="L19" s="148"/>
      <c r="M19" s="148"/>
    </row>
    <row r="20" spans="1:13" ht="15" customHeight="1" x14ac:dyDescent="0.25">
      <c r="A20" s="169" t="s">
        <v>214</v>
      </c>
      <c r="B20" s="4">
        <v>67.064587000000003</v>
      </c>
      <c r="C20" s="7">
        <v>67.064587000000003</v>
      </c>
      <c r="D20" s="7">
        <v>4.1777455200000002</v>
      </c>
      <c r="E20" s="53">
        <f t="shared" si="0"/>
        <v>6.2294359913079016E-2</v>
      </c>
      <c r="F20" s="35">
        <v>55.356274999999997</v>
      </c>
      <c r="G20" s="36">
        <v>55.356274999999997</v>
      </c>
      <c r="H20" s="36">
        <v>0.22736873000000002</v>
      </c>
      <c r="I20" s="14">
        <f t="shared" si="1"/>
        <v>4.1073704832920938E-3</v>
      </c>
      <c r="K20" s="149"/>
      <c r="L20" s="148"/>
      <c r="M20" s="148"/>
    </row>
    <row r="21" spans="1:13" ht="15" customHeight="1" x14ac:dyDescent="0.25">
      <c r="A21" s="171" t="s">
        <v>215</v>
      </c>
      <c r="B21" s="4">
        <v>1131.995887</v>
      </c>
      <c r="C21" s="7">
        <v>1131.995887</v>
      </c>
      <c r="D21" s="7">
        <v>80.194819769999995</v>
      </c>
      <c r="E21" s="53">
        <f t="shared" si="0"/>
        <v>7.0843737765276873E-2</v>
      </c>
      <c r="F21" s="35">
        <v>200.455793</v>
      </c>
      <c r="G21" s="36">
        <v>200.455793</v>
      </c>
      <c r="H21" s="36">
        <v>0</v>
      </c>
      <c r="I21" s="14">
        <f t="shared" si="1"/>
        <v>0</v>
      </c>
      <c r="K21" s="149"/>
      <c r="L21" s="148"/>
      <c r="M21" s="148"/>
    </row>
    <row r="22" spans="1:13" ht="15" customHeight="1" x14ac:dyDescent="0.25">
      <c r="A22" s="172" t="s">
        <v>216</v>
      </c>
      <c r="B22" s="4">
        <v>40.661338999999998</v>
      </c>
      <c r="C22" s="7">
        <v>40.661338999999998</v>
      </c>
      <c r="D22" s="7">
        <v>2.06604755</v>
      </c>
      <c r="E22" s="53">
        <f t="shared" si="0"/>
        <v>5.081110462200962E-2</v>
      </c>
      <c r="F22" s="35">
        <v>5.3209999999999997</v>
      </c>
      <c r="G22" s="36">
        <v>5.3209999999999997</v>
      </c>
      <c r="H22" s="36">
        <v>4.281915E-2</v>
      </c>
      <c r="I22" s="14">
        <f t="shared" si="1"/>
        <v>8.0471997744784828E-3</v>
      </c>
      <c r="K22" s="149"/>
      <c r="L22" s="148"/>
      <c r="M22" s="148"/>
    </row>
    <row r="23" spans="1:13" s="159" customFormat="1" ht="15" customHeight="1" x14ac:dyDescent="0.25">
      <c r="A23" s="172" t="s">
        <v>217</v>
      </c>
      <c r="B23" s="4">
        <v>18.094564999999999</v>
      </c>
      <c r="C23" s="7">
        <v>18.094564999999999</v>
      </c>
      <c r="D23" s="7">
        <v>1.17992849</v>
      </c>
      <c r="E23" s="53">
        <f t="shared" si="0"/>
        <v>6.5209000050567678E-2</v>
      </c>
      <c r="F23" s="35">
        <v>200.526118</v>
      </c>
      <c r="G23" s="36">
        <v>200.526118</v>
      </c>
      <c r="H23" s="36">
        <v>44.838435609999998</v>
      </c>
      <c r="I23" s="14">
        <f t="shared" si="1"/>
        <v>0.22360396768863794</v>
      </c>
      <c r="K23" s="160"/>
    </row>
    <row r="24" spans="1:13" s="159" customFormat="1" ht="15" customHeight="1" x14ac:dyDescent="0.25">
      <c r="A24" s="172" t="s">
        <v>218</v>
      </c>
      <c r="B24" s="4">
        <v>582.16234599999996</v>
      </c>
      <c r="C24" s="7">
        <v>582.16234599999996</v>
      </c>
      <c r="D24" s="7">
        <v>6.5893379599999999</v>
      </c>
      <c r="E24" s="53">
        <f t="shared" si="0"/>
        <v>1.1318729226091171E-2</v>
      </c>
      <c r="F24" s="35">
        <v>105.183688</v>
      </c>
      <c r="G24" s="36">
        <v>105.183688</v>
      </c>
      <c r="H24" s="36">
        <v>7.9796889999999995E-2</v>
      </c>
      <c r="I24" s="14">
        <f t="shared" si="1"/>
        <v>7.586432033073417E-4</v>
      </c>
      <c r="K24" s="160"/>
    </row>
    <row r="25" spans="1:13" s="159" customFormat="1" ht="15" customHeight="1" x14ac:dyDescent="0.25">
      <c r="A25" s="172" t="s">
        <v>219</v>
      </c>
      <c r="B25" s="4">
        <v>92.930704000000006</v>
      </c>
      <c r="C25" s="7">
        <v>92.930704000000006</v>
      </c>
      <c r="D25" s="7">
        <v>4.7615649699999993</v>
      </c>
      <c r="E25" s="53">
        <f t="shared" si="0"/>
        <v>5.123780155587758E-2</v>
      </c>
      <c r="F25" s="35">
        <v>25.907353000000001</v>
      </c>
      <c r="G25" s="36">
        <v>25.907353000000001</v>
      </c>
      <c r="H25" s="36">
        <v>1.2935190000000001E-2</v>
      </c>
      <c r="I25" s="14">
        <f t="shared" si="1"/>
        <v>4.9928643810118309E-4</v>
      </c>
      <c r="K25" s="160"/>
    </row>
    <row r="26" spans="1:13" s="159" customFormat="1" ht="15" customHeight="1" x14ac:dyDescent="0.25">
      <c r="A26" s="172" t="s">
        <v>220</v>
      </c>
      <c r="B26" s="4">
        <v>723.08644600000002</v>
      </c>
      <c r="C26" s="7">
        <v>723.08644600000002</v>
      </c>
      <c r="D26" s="7">
        <v>57.695234720000002</v>
      </c>
      <c r="E26" s="53">
        <f t="shared" si="0"/>
        <v>7.9790231222229266E-2</v>
      </c>
      <c r="F26" s="35">
        <v>30.185372999999998</v>
      </c>
      <c r="G26" s="36">
        <v>30.185372999999998</v>
      </c>
      <c r="H26" s="36">
        <v>1.581914</v>
      </c>
      <c r="I26" s="14">
        <f t="shared" si="1"/>
        <v>5.240664079254545E-2</v>
      </c>
      <c r="K26" s="160"/>
    </row>
    <row r="27" spans="1:13" s="159" customFormat="1" ht="15" customHeight="1" x14ac:dyDescent="0.25">
      <c r="A27" s="172" t="s">
        <v>221</v>
      </c>
      <c r="B27" s="4">
        <v>30.015011999999999</v>
      </c>
      <c r="C27" s="7">
        <v>30.015011999999999</v>
      </c>
      <c r="D27" s="7">
        <v>1.77076952</v>
      </c>
      <c r="E27" s="53">
        <f t="shared" si="0"/>
        <v>5.8996129003713212E-2</v>
      </c>
      <c r="F27" s="35">
        <v>256.56729999999999</v>
      </c>
      <c r="G27" s="36">
        <v>256.56729999999999</v>
      </c>
      <c r="H27" s="36">
        <v>0.11231536</v>
      </c>
      <c r="I27" s="14">
        <f t="shared" si="1"/>
        <v>4.3776178803768057E-4</v>
      </c>
      <c r="K27" s="160"/>
    </row>
    <row r="28" spans="1:13" ht="15" customHeight="1" x14ac:dyDescent="0.25">
      <c r="A28" s="172" t="s">
        <v>30</v>
      </c>
      <c r="B28" s="4">
        <v>3.0416280000000002</v>
      </c>
      <c r="C28" s="7">
        <v>3.0416280000000002</v>
      </c>
      <c r="D28" s="7">
        <v>0.16680196999999999</v>
      </c>
      <c r="E28" s="53">
        <f t="shared" si="0"/>
        <v>5.4839700975924728E-2</v>
      </c>
      <c r="F28" s="5" t="s">
        <v>19</v>
      </c>
      <c r="G28" s="6" t="s">
        <v>19</v>
      </c>
      <c r="H28" s="6" t="s">
        <v>19</v>
      </c>
      <c r="I28" s="14" t="s">
        <v>19</v>
      </c>
      <c r="K28" s="149"/>
      <c r="L28" s="148"/>
      <c r="M28" s="148"/>
    </row>
    <row r="29" spans="1:13" ht="15" customHeight="1" x14ac:dyDescent="0.25">
      <c r="A29" s="169" t="s">
        <v>222</v>
      </c>
      <c r="B29" s="4">
        <v>33.419699999999999</v>
      </c>
      <c r="C29" s="7">
        <v>33.419699999999999</v>
      </c>
      <c r="D29" s="7">
        <v>2.3245045099999997</v>
      </c>
      <c r="E29" s="53">
        <f t="shared" si="0"/>
        <v>6.9554918506150559E-2</v>
      </c>
      <c r="F29" s="35">
        <v>21.712631999999999</v>
      </c>
      <c r="G29" s="36">
        <v>21.712631999999999</v>
      </c>
      <c r="H29" s="36">
        <v>1.4799558799999999</v>
      </c>
      <c r="I29" s="14">
        <f t="shared" ref="I29:I34" si="2">H29/G29</f>
        <v>6.8161053897104681E-2</v>
      </c>
      <c r="K29" s="149"/>
      <c r="L29" s="148"/>
      <c r="M29" s="148"/>
    </row>
    <row r="30" spans="1:13" ht="15" customHeight="1" x14ac:dyDescent="0.25">
      <c r="A30" s="169" t="s">
        <v>223</v>
      </c>
      <c r="B30" s="4">
        <v>29.51248</v>
      </c>
      <c r="C30" s="7">
        <v>29.51248</v>
      </c>
      <c r="D30" s="7">
        <v>1.2218978899999999</v>
      </c>
      <c r="E30" s="53">
        <f t="shared" si="0"/>
        <v>4.1402751988311386E-2</v>
      </c>
      <c r="F30" s="35">
        <v>36.536119999999997</v>
      </c>
      <c r="G30" s="36">
        <v>36.536119999999997</v>
      </c>
      <c r="H30" s="36">
        <v>0</v>
      </c>
      <c r="I30" s="14">
        <f t="shared" si="2"/>
        <v>0</v>
      </c>
      <c r="K30" s="149"/>
      <c r="L30" s="148"/>
      <c r="M30" s="148"/>
    </row>
    <row r="31" spans="1:13" ht="15" customHeight="1" x14ac:dyDescent="0.25">
      <c r="A31" s="172" t="s">
        <v>22</v>
      </c>
      <c r="B31" s="4">
        <v>156.17427499999999</v>
      </c>
      <c r="C31" s="7">
        <v>156.17427499999999</v>
      </c>
      <c r="D31" s="7">
        <v>13.86035502</v>
      </c>
      <c r="E31" s="53">
        <f t="shared" si="0"/>
        <v>8.8749283580794605E-2</v>
      </c>
      <c r="F31" s="35">
        <v>10.709368</v>
      </c>
      <c r="G31" s="36">
        <v>10.709368</v>
      </c>
      <c r="H31" s="36">
        <v>0.23423551000000001</v>
      </c>
      <c r="I31" s="14">
        <f t="shared" si="2"/>
        <v>2.1872019898839971E-2</v>
      </c>
      <c r="K31" s="149"/>
      <c r="L31" s="148"/>
      <c r="M31" s="148"/>
    </row>
    <row r="32" spans="1:13" ht="15" customHeight="1" x14ac:dyDescent="0.25">
      <c r="A32" s="172" t="s">
        <v>26</v>
      </c>
      <c r="B32" s="4">
        <v>152.449894</v>
      </c>
      <c r="C32" s="7">
        <v>152.449894</v>
      </c>
      <c r="D32" s="7">
        <v>11.377721859999999</v>
      </c>
      <c r="E32" s="53">
        <f t="shared" si="0"/>
        <v>7.4632533755648267E-2</v>
      </c>
      <c r="F32" s="5">
        <v>7.1340630000000003</v>
      </c>
      <c r="G32" s="6">
        <v>7.1340630000000003</v>
      </c>
      <c r="H32" s="6">
        <v>0.10268919999999999</v>
      </c>
      <c r="I32" s="14">
        <f t="shared" si="2"/>
        <v>1.4394209863299496E-2</v>
      </c>
      <c r="K32" s="149"/>
      <c r="L32" s="148"/>
      <c r="M32" s="148"/>
    </row>
    <row r="33" spans="1:13" ht="15" customHeight="1" x14ac:dyDescent="0.25">
      <c r="A33" s="169" t="s">
        <v>25</v>
      </c>
      <c r="B33" s="4">
        <v>6.162128</v>
      </c>
      <c r="C33" s="7">
        <v>6.162128</v>
      </c>
      <c r="D33" s="7">
        <v>0.47933380999999997</v>
      </c>
      <c r="E33" s="53">
        <f t="shared" si="0"/>
        <v>7.7787058301937245E-2</v>
      </c>
      <c r="F33" s="35">
        <v>0.23666999999999999</v>
      </c>
      <c r="G33" s="36">
        <v>0.23666999999999999</v>
      </c>
      <c r="H33" s="36">
        <v>0</v>
      </c>
      <c r="I33" s="14">
        <f t="shared" si="2"/>
        <v>0</v>
      </c>
      <c r="K33" s="149"/>
      <c r="L33" s="148"/>
      <c r="M33" s="148"/>
    </row>
    <row r="34" spans="1:13" ht="15" customHeight="1" x14ac:dyDescent="0.25">
      <c r="A34" s="172" t="s">
        <v>32</v>
      </c>
      <c r="B34" s="4">
        <v>94.749171000000004</v>
      </c>
      <c r="C34" s="7">
        <v>94.749171000000004</v>
      </c>
      <c r="D34" s="7">
        <v>8.2640496199999998</v>
      </c>
      <c r="E34" s="53">
        <f t="shared" si="0"/>
        <v>8.7220284175362331E-2</v>
      </c>
      <c r="F34" s="5">
        <v>9.3229690000000005</v>
      </c>
      <c r="G34" s="6">
        <v>9.3229690000000005</v>
      </c>
      <c r="H34" s="6">
        <v>3.8148970000000004E-2</v>
      </c>
      <c r="I34" s="14">
        <f t="shared" si="2"/>
        <v>4.0919335889672056E-3</v>
      </c>
      <c r="K34" s="149"/>
      <c r="L34" s="148"/>
      <c r="M34" s="148"/>
    </row>
    <row r="35" spans="1:13" ht="15" customHeight="1" x14ac:dyDescent="0.25">
      <c r="A35" s="172" t="s">
        <v>18</v>
      </c>
      <c r="B35" s="4">
        <v>4.4720829999999996</v>
      </c>
      <c r="C35" s="7">
        <v>4.4720829999999996</v>
      </c>
      <c r="D35" s="7">
        <v>0.28749088</v>
      </c>
      <c r="E35" s="53">
        <f t="shared" si="0"/>
        <v>6.4285676272108558E-2</v>
      </c>
      <c r="F35" s="35">
        <v>5.1234000000000002E-2</v>
      </c>
      <c r="G35" s="36">
        <v>5.1234000000000002E-2</v>
      </c>
      <c r="H35" s="36">
        <v>4.0125000000000002E-4</v>
      </c>
      <c r="I35" s="14">
        <f t="shared" si="1"/>
        <v>7.8317133153765085E-3</v>
      </c>
      <c r="K35" s="149"/>
      <c r="L35" s="148"/>
      <c r="M35" s="148"/>
    </row>
    <row r="36" spans="1:13" ht="15" customHeight="1" x14ac:dyDescent="0.25">
      <c r="A36" s="169" t="s">
        <v>224</v>
      </c>
      <c r="B36" s="4">
        <v>2.1631629999999999</v>
      </c>
      <c r="C36" s="7">
        <v>2.1631629999999999</v>
      </c>
      <c r="D36" s="7">
        <v>0</v>
      </c>
      <c r="E36" s="53">
        <f t="shared" si="0"/>
        <v>0</v>
      </c>
      <c r="F36" s="59" t="s">
        <v>19</v>
      </c>
      <c r="G36" s="60" t="s">
        <v>19</v>
      </c>
      <c r="H36" s="60" t="s">
        <v>19</v>
      </c>
      <c r="I36" s="14" t="s">
        <v>19</v>
      </c>
      <c r="K36" s="149"/>
      <c r="L36" s="148"/>
      <c r="M36" s="148"/>
    </row>
    <row r="37" spans="1:13" ht="15" customHeight="1" x14ac:dyDescent="0.25">
      <c r="A37" s="169" t="s">
        <v>23</v>
      </c>
      <c r="B37" s="4">
        <v>38.066400000000002</v>
      </c>
      <c r="C37" s="7">
        <v>38.066400000000002</v>
      </c>
      <c r="D37" s="7">
        <v>3.7134663100000003</v>
      </c>
      <c r="E37" s="53">
        <f>D37/C37</f>
        <v>9.7552337757182195E-2</v>
      </c>
      <c r="F37" s="59" t="s">
        <v>19</v>
      </c>
      <c r="G37" s="60" t="s">
        <v>19</v>
      </c>
      <c r="H37" s="60" t="s">
        <v>19</v>
      </c>
      <c r="I37" s="14" t="s">
        <v>19</v>
      </c>
      <c r="K37" s="149"/>
      <c r="L37" s="148"/>
      <c r="M37" s="148"/>
    </row>
    <row r="38" spans="1:13" ht="15" customHeight="1" x14ac:dyDescent="0.25">
      <c r="A38" s="169" t="s">
        <v>31</v>
      </c>
      <c r="B38" s="4">
        <v>3.5150890000000001</v>
      </c>
      <c r="C38" s="7">
        <v>3.5150890000000001</v>
      </c>
      <c r="D38" s="7">
        <v>0.28177496999999996</v>
      </c>
      <c r="E38" s="53">
        <f t="shared" si="0"/>
        <v>8.0161546407502046E-2</v>
      </c>
      <c r="F38" s="59">
        <v>0.155363</v>
      </c>
      <c r="G38" s="60">
        <v>0.155363</v>
      </c>
      <c r="H38" s="60">
        <v>6.6961700000000004E-3</v>
      </c>
      <c r="I38" s="14">
        <f t="shared" si="1"/>
        <v>4.3100158982511926E-2</v>
      </c>
      <c r="K38" s="149"/>
      <c r="L38" s="148"/>
      <c r="M38" s="148"/>
    </row>
    <row r="39" spans="1:13" ht="15" customHeight="1" x14ac:dyDescent="0.25">
      <c r="A39" s="171" t="s">
        <v>17</v>
      </c>
      <c r="B39" s="4">
        <v>3.0125510000000002</v>
      </c>
      <c r="C39" s="7">
        <v>3.0125510000000002</v>
      </c>
      <c r="D39" s="7">
        <v>0.26561389000000002</v>
      </c>
      <c r="E39" s="53">
        <f t="shared" si="0"/>
        <v>8.8169093236927773E-2</v>
      </c>
      <c r="F39" s="59">
        <v>9.8292000000000004E-2</v>
      </c>
      <c r="G39" s="60">
        <v>9.8292000000000004E-2</v>
      </c>
      <c r="H39" s="60">
        <v>8.0249999999999991E-3</v>
      </c>
      <c r="I39" s="14">
        <f t="shared" si="1"/>
        <v>8.1644487852521042E-2</v>
      </c>
      <c r="K39" s="149"/>
      <c r="L39" s="148"/>
      <c r="M39" s="148"/>
    </row>
    <row r="40" spans="1:13" s="150" customFormat="1" ht="15" customHeight="1" x14ac:dyDescent="0.25">
      <c r="A40" s="171" t="s">
        <v>78</v>
      </c>
      <c r="B40" s="4">
        <v>5.4524999999999997</v>
      </c>
      <c r="C40" s="7">
        <v>5.4524999999999997</v>
      </c>
      <c r="D40" s="7">
        <v>0.33209328000000005</v>
      </c>
      <c r="E40" s="53">
        <f t="shared" si="0"/>
        <v>6.0906607977991759E-2</v>
      </c>
      <c r="F40" s="59">
        <v>0.38133400000000001</v>
      </c>
      <c r="G40" s="60">
        <v>0.38133400000000001</v>
      </c>
      <c r="H40" s="60">
        <v>5.4857959999999997E-2</v>
      </c>
      <c r="I40" s="14">
        <f t="shared" si="1"/>
        <v>0.14385803521322515</v>
      </c>
      <c r="K40" s="151"/>
    </row>
    <row r="41" spans="1:13" ht="15" customHeight="1" thickBot="1" x14ac:dyDescent="0.3">
      <c r="A41" s="173" t="s">
        <v>34</v>
      </c>
      <c r="B41" s="41">
        <v>3271.643779</v>
      </c>
      <c r="C41" s="42">
        <v>3271.643779</v>
      </c>
      <c r="D41" s="42">
        <v>1514.1809942300001</v>
      </c>
      <c r="E41" s="54">
        <f>D41/C41</f>
        <v>0.46281963945745336</v>
      </c>
      <c r="F41" s="10" t="s">
        <v>19</v>
      </c>
      <c r="G41" s="11" t="s">
        <v>19</v>
      </c>
      <c r="H41" s="11" t="s">
        <v>19</v>
      </c>
      <c r="I41" s="22" t="s">
        <v>19</v>
      </c>
      <c r="K41" s="149"/>
      <c r="L41" s="148"/>
      <c r="M41" s="148"/>
    </row>
    <row r="42" spans="1:13" ht="21" customHeight="1" thickBot="1" x14ac:dyDescent="0.3">
      <c r="A42" s="27" t="s">
        <v>92</v>
      </c>
      <c r="B42" s="8">
        <f>SUM(B43:B98)</f>
        <v>5911.4018539999979</v>
      </c>
      <c r="C42" s="9">
        <f>SUM(C43:C98)</f>
        <v>5911.4018539999979</v>
      </c>
      <c r="D42" s="9">
        <f>SUM(D43:D98)</f>
        <v>308.83177984999992</v>
      </c>
      <c r="E42" s="20">
        <f>D42/C42</f>
        <v>5.2243408158933809E-2</v>
      </c>
      <c r="F42" s="61">
        <f>SUM(F43:F98)</f>
        <v>1690.8690419999998</v>
      </c>
      <c r="G42" s="62">
        <f>SUM(G43:G98)</f>
        <v>1641.2888099999998</v>
      </c>
      <c r="H42" s="62">
        <f>SUM(H43:H98)</f>
        <v>16.492186930000003</v>
      </c>
      <c r="I42" s="63">
        <f>H42/G42</f>
        <v>1.0048314976326442E-2</v>
      </c>
      <c r="K42" s="149"/>
      <c r="L42" s="148"/>
      <c r="M42" s="148"/>
    </row>
    <row r="43" spans="1:13" ht="15" customHeight="1" x14ac:dyDescent="0.25">
      <c r="A43" s="179" t="s">
        <v>225</v>
      </c>
      <c r="B43" s="39">
        <v>6.501328</v>
      </c>
      <c r="C43" s="40">
        <v>6.501328</v>
      </c>
      <c r="D43" s="40">
        <v>0.27168803000000002</v>
      </c>
      <c r="E43" s="52">
        <f>D43/C43</f>
        <v>4.1789620520607487E-2</v>
      </c>
      <c r="F43" s="33">
        <v>3.347451</v>
      </c>
      <c r="G43" s="34">
        <v>3.347451</v>
      </c>
      <c r="H43" s="34">
        <v>1.820449E-2</v>
      </c>
      <c r="I43" s="21">
        <f>H43/G43</f>
        <v>5.4383141082572977E-3</v>
      </c>
      <c r="K43" s="149"/>
      <c r="L43" s="148"/>
      <c r="M43" s="148"/>
    </row>
    <row r="44" spans="1:13" ht="15" customHeight="1" x14ac:dyDescent="0.25">
      <c r="A44" s="169" t="s">
        <v>226</v>
      </c>
      <c r="B44" s="4">
        <v>50.319775</v>
      </c>
      <c r="C44" s="7">
        <v>50.319775</v>
      </c>
      <c r="D44" s="7">
        <v>0.95777411000000001</v>
      </c>
      <c r="E44" s="53">
        <f>D44/C44</f>
        <v>1.9033751840106597E-2</v>
      </c>
      <c r="F44" s="35">
        <v>18.610651000000001</v>
      </c>
      <c r="G44" s="36">
        <v>18.610651000000001</v>
      </c>
      <c r="H44" s="36">
        <v>4.035942E-2</v>
      </c>
      <c r="I44" s="14">
        <f>H44/G44</f>
        <v>2.1686194641982164E-3</v>
      </c>
      <c r="K44" s="149"/>
      <c r="L44" s="148"/>
      <c r="M44" s="148"/>
    </row>
    <row r="45" spans="1:13" ht="15" customHeight="1" x14ac:dyDescent="0.25">
      <c r="A45" s="169" t="s">
        <v>227</v>
      </c>
      <c r="B45" s="4">
        <v>21.9</v>
      </c>
      <c r="C45" s="7">
        <v>21.9</v>
      </c>
      <c r="D45" s="7">
        <v>1.46936679</v>
      </c>
      <c r="E45" s="53">
        <f t="shared" ref="E45:E97" si="3">D45/C45</f>
        <v>6.7094373972602747E-2</v>
      </c>
      <c r="F45" s="35">
        <v>3.25</v>
      </c>
      <c r="G45" s="36">
        <v>3.25</v>
      </c>
      <c r="H45" s="36">
        <v>5.6660589999999997E-2</v>
      </c>
      <c r="I45" s="14">
        <f t="shared" ref="I45:I94" si="4">H45/G45</f>
        <v>1.7434027692307692E-2</v>
      </c>
      <c r="K45" s="149"/>
      <c r="L45" s="148"/>
      <c r="M45" s="148"/>
    </row>
    <row r="46" spans="1:13" ht="15" customHeight="1" x14ac:dyDescent="0.25">
      <c r="A46" s="169" t="s">
        <v>228</v>
      </c>
      <c r="B46" s="4">
        <v>14.088463000000001</v>
      </c>
      <c r="C46" s="7">
        <v>14.088463000000001</v>
      </c>
      <c r="D46" s="7">
        <v>3.7785910000000006E-2</v>
      </c>
      <c r="E46" s="53">
        <f t="shared" si="3"/>
        <v>2.6820462956108132E-3</v>
      </c>
      <c r="F46" s="35">
        <v>0.82195399999999996</v>
      </c>
      <c r="G46" s="36">
        <v>0.82195399999999996</v>
      </c>
      <c r="H46" s="36">
        <v>0</v>
      </c>
      <c r="I46" s="14">
        <f t="shared" si="4"/>
        <v>0</v>
      </c>
      <c r="K46" s="149"/>
      <c r="L46" s="148"/>
      <c r="M46" s="148"/>
    </row>
    <row r="47" spans="1:13" ht="15" customHeight="1" x14ac:dyDescent="0.25">
      <c r="A47" s="169" t="s">
        <v>229</v>
      </c>
      <c r="B47" s="4">
        <v>36.437677999999998</v>
      </c>
      <c r="C47" s="7">
        <v>36.437677999999998</v>
      </c>
      <c r="D47" s="7">
        <v>1.29158108</v>
      </c>
      <c r="E47" s="53">
        <f t="shared" si="3"/>
        <v>3.5446305881510896E-2</v>
      </c>
      <c r="F47" s="35">
        <v>2.9100549999999998</v>
      </c>
      <c r="G47" s="36">
        <v>2.9100549999999998</v>
      </c>
      <c r="H47" s="36">
        <v>0</v>
      </c>
      <c r="I47" s="14">
        <f t="shared" si="4"/>
        <v>0</v>
      </c>
      <c r="K47" s="149"/>
      <c r="L47" s="148"/>
      <c r="M47" s="148"/>
    </row>
    <row r="48" spans="1:13" ht="15" customHeight="1" x14ac:dyDescent="0.25">
      <c r="A48" s="169" t="s">
        <v>278</v>
      </c>
      <c r="B48" s="4">
        <v>4135.2820000000002</v>
      </c>
      <c r="C48" s="7">
        <v>4135.2820000000002</v>
      </c>
      <c r="D48" s="7">
        <v>233.11055746</v>
      </c>
      <c r="E48" s="53">
        <f t="shared" si="3"/>
        <v>5.6371139249995525E-2</v>
      </c>
      <c r="F48" s="35">
        <v>264.03493400000002</v>
      </c>
      <c r="G48" s="36">
        <v>264.03493400000002</v>
      </c>
      <c r="H48" s="36">
        <v>0.26304328000000005</v>
      </c>
      <c r="I48" s="14">
        <f t="shared" si="4"/>
        <v>9.9624423183335294E-4</v>
      </c>
      <c r="K48" s="149"/>
      <c r="L48" s="148"/>
      <c r="M48" s="148"/>
    </row>
    <row r="49" spans="1:14" ht="15" customHeight="1" x14ac:dyDescent="0.25">
      <c r="A49" s="169" t="s">
        <v>230</v>
      </c>
      <c r="B49" s="4">
        <v>11.583876999999999</v>
      </c>
      <c r="C49" s="7">
        <v>11.583876999999999</v>
      </c>
      <c r="D49" s="7">
        <v>1.2248729999999999E-2</v>
      </c>
      <c r="E49" s="53">
        <f t="shared" si="3"/>
        <v>1.0573946874608562E-3</v>
      </c>
      <c r="F49" s="35">
        <v>8</v>
      </c>
      <c r="G49" s="36">
        <v>8</v>
      </c>
      <c r="H49" s="36">
        <v>0</v>
      </c>
      <c r="I49" s="14">
        <f t="shared" si="4"/>
        <v>0</v>
      </c>
      <c r="K49" s="151"/>
      <c r="L49" s="150"/>
      <c r="M49" s="150"/>
      <c r="N49" s="150"/>
    </row>
    <row r="50" spans="1:14" s="159" customFormat="1" ht="15" customHeight="1" x14ac:dyDescent="0.25">
      <c r="A50" s="169" t="s">
        <v>231</v>
      </c>
      <c r="B50" s="4">
        <v>10.301793999999999</v>
      </c>
      <c r="C50" s="7">
        <v>10.301793999999999</v>
      </c>
      <c r="D50" s="7">
        <v>0.33600259999999998</v>
      </c>
      <c r="E50" s="53">
        <f t="shared" si="3"/>
        <v>3.2615930778658556E-2</v>
      </c>
      <c r="F50" s="35">
        <v>0.42174400000000001</v>
      </c>
      <c r="G50" s="36">
        <v>0.42174400000000001</v>
      </c>
      <c r="H50" s="36">
        <v>5.5070800000000001E-3</v>
      </c>
      <c r="I50" s="14">
        <f t="shared" si="4"/>
        <v>1.3057873970939717E-2</v>
      </c>
      <c r="K50" s="160"/>
    </row>
    <row r="51" spans="1:14" s="159" customFormat="1" ht="15" customHeight="1" x14ac:dyDescent="0.25">
      <c r="A51" s="169" t="s">
        <v>232</v>
      </c>
      <c r="B51" s="4">
        <v>1.5245759999999999</v>
      </c>
      <c r="C51" s="7">
        <v>1.5245759999999999</v>
      </c>
      <c r="D51" s="7">
        <v>5.0420769999999997E-2</v>
      </c>
      <c r="E51" s="53">
        <f t="shared" si="3"/>
        <v>3.3071995098965218E-2</v>
      </c>
      <c r="F51" s="59" t="s">
        <v>19</v>
      </c>
      <c r="G51" s="60" t="s">
        <v>19</v>
      </c>
      <c r="H51" s="60" t="s">
        <v>19</v>
      </c>
      <c r="I51" s="14" t="s">
        <v>19</v>
      </c>
      <c r="K51" s="160"/>
    </row>
    <row r="52" spans="1:14" s="159" customFormat="1" ht="15" customHeight="1" x14ac:dyDescent="0.25">
      <c r="A52" s="169" t="s">
        <v>56</v>
      </c>
      <c r="B52" s="4">
        <v>26.994371000000001</v>
      </c>
      <c r="C52" s="7">
        <v>26.994371000000001</v>
      </c>
      <c r="D52" s="7">
        <v>0.79267841000000006</v>
      </c>
      <c r="E52" s="53">
        <f t="shared" si="3"/>
        <v>2.9364581601104913E-2</v>
      </c>
      <c r="F52" s="35">
        <v>377.167889</v>
      </c>
      <c r="G52" s="36">
        <v>377.167889</v>
      </c>
      <c r="H52" s="36">
        <v>10.04572722</v>
      </c>
      <c r="I52" s="14">
        <f t="shared" si="4"/>
        <v>2.6634630128865504E-2</v>
      </c>
      <c r="K52" s="160"/>
    </row>
    <row r="53" spans="1:14" s="159" customFormat="1" ht="15" customHeight="1" x14ac:dyDescent="0.25">
      <c r="A53" s="169" t="s">
        <v>233</v>
      </c>
      <c r="B53" s="4">
        <v>7.1395080000000002</v>
      </c>
      <c r="C53" s="7">
        <v>7.1395080000000002</v>
      </c>
      <c r="D53" s="7">
        <v>0.31821792999999998</v>
      </c>
      <c r="E53" s="53">
        <f t="shared" si="3"/>
        <v>4.4571408842177918E-2</v>
      </c>
      <c r="F53" s="35">
        <v>4.7142780000000002</v>
      </c>
      <c r="G53" s="36">
        <v>4.7142780000000002</v>
      </c>
      <c r="H53" s="36">
        <v>1.075918E-2</v>
      </c>
      <c r="I53" s="14">
        <f t="shared" si="4"/>
        <v>2.2822540376278189E-3</v>
      </c>
      <c r="K53" s="160"/>
    </row>
    <row r="54" spans="1:14" s="159" customFormat="1" ht="15" customHeight="1" x14ac:dyDescent="0.25">
      <c r="A54" s="169" t="s">
        <v>234</v>
      </c>
      <c r="B54" s="4">
        <v>8.0457029999999996</v>
      </c>
      <c r="C54" s="7">
        <v>8.0457029999999996</v>
      </c>
      <c r="D54" s="7">
        <v>0.41872527000000004</v>
      </c>
      <c r="E54" s="53">
        <f t="shared" si="3"/>
        <v>5.2043341644602101E-2</v>
      </c>
      <c r="F54" s="35">
        <v>0.306753</v>
      </c>
      <c r="G54" s="36">
        <v>0.306753</v>
      </c>
      <c r="H54" s="36">
        <v>0</v>
      </c>
      <c r="I54" s="14">
        <f t="shared" si="4"/>
        <v>0</v>
      </c>
      <c r="K54" s="160"/>
    </row>
    <row r="55" spans="1:14" s="159" customFormat="1" ht="15" customHeight="1" x14ac:dyDescent="0.25">
      <c r="A55" s="169" t="s">
        <v>235</v>
      </c>
      <c r="B55" s="4">
        <v>12.972998</v>
      </c>
      <c r="C55" s="7">
        <v>12.972998</v>
      </c>
      <c r="D55" s="7">
        <v>0.77064827000000002</v>
      </c>
      <c r="E55" s="53">
        <f t="shared" si="3"/>
        <v>5.9404022878905866E-2</v>
      </c>
      <c r="F55" s="35">
        <v>3.8903620000000001</v>
      </c>
      <c r="G55" s="36">
        <v>3.8903620000000001</v>
      </c>
      <c r="H55" s="36">
        <v>0</v>
      </c>
      <c r="I55" s="14">
        <f t="shared" si="4"/>
        <v>0</v>
      </c>
      <c r="K55" s="160"/>
    </row>
    <row r="56" spans="1:14" ht="15" customHeight="1" x14ac:dyDescent="0.25">
      <c r="A56" s="169" t="s">
        <v>236</v>
      </c>
      <c r="B56" s="4">
        <v>8.8309999999999995</v>
      </c>
      <c r="C56" s="7">
        <v>8.8309999999999995</v>
      </c>
      <c r="D56" s="7">
        <v>0.43004299000000001</v>
      </c>
      <c r="E56" s="53">
        <f t="shared" si="3"/>
        <v>4.8696975427471409E-2</v>
      </c>
      <c r="F56" s="5">
        <v>0.57489999999999997</v>
      </c>
      <c r="G56" s="6">
        <v>0.57489999999999997</v>
      </c>
      <c r="H56" s="6">
        <v>8.1797499999999995E-3</v>
      </c>
      <c r="I56" s="14">
        <f t="shared" si="4"/>
        <v>1.4228126630718386E-2</v>
      </c>
      <c r="K56" s="151"/>
      <c r="L56" s="150"/>
      <c r="M56" s="150"/>
      <c r="N56" s="150"/>
    </row>
    <row r="57" spans="1:14" ht="15" customHeight="1" x14ac:dyDescent="0.25">
      <c r="A57" s="169" t="s">
        <v>237</v>
      </c>
      <c r="B57" s="4">
        <v>4.400137</v>
      </c>
      <c r="C57" s="7">
        <v>4.400137</v>
      </c>
      <c r="D57" s="7">
        <v>0.21712032000000001</v>
      </c>
      <c r="E57" s="53">
        <f t="shared" si="3"/>
        <v>4.9343990880283954E-2</v>
      </c>
      <c r="F57" s="35">
        <v>1.600536</v>
      </c>
      <c r="G57" s="36">
        <v>1.600536</v>
      </c>
      <c r="H57" s="36">
        <v>2.3745369999999998E-2</v>
      </c>
      <c r="I57" s="14">
        <f t="shared" si="4"/>
        <v>1.4835886228113581E-2</v>
      </c>
      <c r="K57" s="151"/>
      <c r="L57" s="150"/>
      <c r="M57" s="150"/>
      <c r="N57" s="150"/>
    </row>
    <row r="58" spans="1:14" ht="15" customHeight="1" x14ac:dyDescent="0.25">
      <c r="A58" s="169" t="s">
        <v>98</v>
      </c>
      <c r="B58" s="4">
        <v>2.2013099999999999</v>
      </c>
      <c r="C58" s="7">
        <v>2.2013099999999999</v>
      </c>
      <c r="D58" s="7">
        <v>0.12788268</v>
      </c>
      <c r="E58" s="53">
        <f t="shared" si="3"/>
        <v>5.8093898633086664E-2</v>
      </c>
      <c r="F58" s="59" t="s">
        <v>19</v>
      </c>
      <c r="G58" s="60" t="s">
        <v>19</v>
      </c>
      <c r="H58" s="60" t="s">
        <v>19</v>
      </c>
      <c r="I58" s="14" t="s">
        <v>19</v>
      </c>
      <c r="K58" s="151"/>
      <c r="L58" s="150"/>
      <c r="M58" s="150"/>
      <c r="N58" s="150"/>
    </row>
    <row r="59" spans="1:14" ht="15" customHeight="1" x14ac:dyDescent="0.25">
      <c r="A59" s="169" t="s">
        <v>238</v>
      </c>
      <c r="B59" s="4">
        <v>13.972</v>
      </c>
      <c r="C59" s="7">
        <v>13.972</v>
      </c>
      <c r="D59" s="7">
        <v>1.1508379499999999</v>
      </c>
      <c r="E59" s="53">
        <f t="shared" si="3"/>
        <v>8.2367445605496706E-2</v>
      </c>
      <c r="F59" s="35">
        <v>5.4749999999999996</v>
      </c>
      <c r="G59" s="36">
        <v>5.4749999999999996</v>
      </c>
      <c r="H59" s="36">
        <v>0.17268559</v>
      </c>
      <c r="I59" s="14">
        <f t="shared" si="4"/>
        <v>3.1540747031963474E-2</v>
      </c>
      <c r="K59" s="151"/>
      <c r="L59" s="150"/>
      <c r="M59" s="150"/>
      <c r="N59" s="150"/>
    </row>
    <row r="60" spans="1:14" ht="15" customHeight="1" x14ac:dyDescent="0.25">
      <c r="A60" s="169" t="s">
        <v>239</v>
      </c>
      <c r="B60" s="4">
        <v>6.6897000000000002</v>
      </c>
      <c r="C60" s="7">
        <v>6.6897000000000002</v>
      </c>
      <c r="D60" s="7">
        <v>0.68382451</v>
      </c>
      <c r="E60" s="53">
        <f t="shared" si="3"/>
        <v>0.1022205046564121</v>
      </c>
      <c r="F60" s="35">
        <v>49.5</v>
      </c>
      <c r="G60" s="36">
        <v>49.5</v>
      </c>
      <c r="H60" s="36">
        <v>3.1150156400000002</v>
      </c>
      <c r="I60" s="14">
        <f t="shared" si="4"/>
        <v>6.2929608888888891E-2</v>
      </c>
      <c r="K60" s="149"/>
      <c r="L60" s="148"/>
      <c r="M60" s="148"/>
    </row>
    <row r="61" spans="1:14" ht="15" customHeight="1" thickBot="1" x14ac:dyDescent="0.3">
      <c r="A61" s="178" t="s">
        <v>240</v>
      </c>
      <c r="B61" s="43">
        <v>5.7478639999999999</v>
      </c>
      <c r="C61" s="44">
        <v>5.7478639999999999</v>
      </c>
      <c r="D61" s="44">
        <v>0.24283281000000001</v>
      </c>
      <c r="E61" s="55">
        <f t="shared" si="3"/>
        <v>4.2247487066499834E-2</v>
      </c>
      <c r="F61" s="37">
        <v>0.51975800000000005</v>
      </c>
      <c r="G61" s="38">
        <v>0.51975800000000005</v>
      </c>
      <c r="H61" s="38">
        <v>7.4676600000000001E-3</v>
      </c>
      <c r="I61" s="22">
        <f t="shared" si="4"/>
        <v>1.4367571061917276E-2</v>
      </c>
      <c r="K61" s="149"/>
      <c r="L61" s="148"/>
      <c r="M61" s="150"/>
      <c r="N61" s="150"/>
    </row>
    <row r="62" spans="1:14" ht="15" customHeight="1" x14ac:dyDescent="0.25">
      <c r="A62" s="179" t="s">
        <v>241</v>
      </c>
      <c r="B62" s="39">
        <v>6.1559540000000004</v>
      </c>
      <c r="C62" s="40">
        <v>6.1559540000000004</v>
      </c>
      <c r="D62" s="40">
        <v>0.32715242999999999</v>
      </c>
      <c r="E62" s="52">
        <f t="shared" si="3"/>
        <v>5.3144066703552359E-2</v>
      </c>
      <c r="F62" s="180">
        <v>0.45769599999999999</v>
      </c>
      <c r="G62" s="181">
        <v>0.45769599999999999</v>
      </c>
      <c r="H62" s="181">
        <v>7.6394599999999998E-3</v>
      </c>
      <c r="I62" s="21">
        <f t="shared" si="4"/>
        <v>1.6691122491784942E-2</v>
      </c>
      <c r="K62" s="149"/>
      <c r="L62" s="148"/>
      <c r="M62" s="148"/>
    </row>
    <row r="63" spans="1:14" ht="15" customHeight="1" x14ac:dyDescent="0.25">
      <c r="A63" s="169" t="s">
        <v>242</v>
      </c>
      <c r="B63" s="4">
        <v>24.861499999999999</v>
      </c>
      <c r="C63" s="7">
        <v>24.861499999999999</v>
      </c>
      <c r="D63" s="7">
        <v>2.5958788699999999</v>
      </c>
      <c r="E63" s="53">
        <f t="shared" si="3"/>
        <v>0.10441360617822738</v>
      </c>
      <c r="F63" s="35">
        <v>55.679200000000002</v>
      </c>
      <c r="G63" s="36">
        <v>55.679200000000002</v>
      </c>
      <c r="H63" s="36">
        <v>4.4095780000000001E-2</v>
      </c>
      <c r="I63" s="14">
        <f t="shared" si="4"/>
        <v>7.9196145059555456E-4</v>
      </c>
      <c r="K63" s="149"/>
      <c r="L63" s="148"/>
      <c r="M63" s="148"/>
    </row>
    <row r="64" spans="1:14" ht="15" customHeight="1" x14ac:dyDescent="0.25">
      <c r="A64" s="169" t="s">
        <v>277</v>
      </c>
      <c r="B64" s="4">
        <v>18.879297999999999</v>
      </c>
      <c r="C64" s="7">
        <v>18.879297999999999</v>
      </c>
      <c r="D64" s="7">
        <v>0.82019794999999995</v>
      </c>
      <c r="E64" s="53">
        <f t="shared" si="3"/>
        <v>4.3444303384585596E-2</v>
      </c>
      <c r="F64" s="35">
        <v>35.996901999999999</v>
      </c>
      <c r="G64" s="36">
        <v>35.996901999999999</v>
      </c>
      <c r="H64" s="36">
        <v>0.10104331</v>
      </c>
      <c r="I64" s="14">
        <f t="shared" si="4"/>
        <v>2.8070001690701052E-3</v>
      </c>
      <c r="K64" s="149"/>
      <c r="L64" s="148"/>
      <c r="M64" s="148"/>
    </row>
    <row r="65" spans="1:13" ht="15" customHeight="1" x14ac:dyDescent="0.25">
      <c r="A65" s="169" t="s">
        <v>243</v>
      </c>
      <c r="B65" s="4">
        <v>7.5107999999999997</v>
      </c>
      <c r="C65" s="7">
        <v>7.5107999999999997</v>
      </c>
      <c r="D65" s="7">
        <v>7.7779999999999993E-4</v>
      </c>
      <c r="E65" s="53">
        <f t="shared" si="3"/>
        <v>1.0355754380358949E-4</v>
      </c>
      <c r="F65" s="5">
        <v>1.66</v>
      </c>
      <c r="G65" s="6">
        <v>1.66</v>
      </c>
      <c r="H65" s="6">
        <v>0</v>
      </c>
      <c r="I65" s="14">
        <f t="shared" si="4"/>
        <v>0</v>
      </c>
      <c r="K65" s="149"/>
      <c r="L65" s="148"/>
      <c r="M65" s="148"/>
    </row>
    <row r="66" spans="1:13" s="48" customFormat="1" ht="15" customHeight="1" x14ac:dyDescent="0.25">
      <c r="A66" s="169" t="s">
        <v>244</v>
      </c>
      <c r="B66" s="4">
        <v>61.445525000000004</v>
      </c>
      <c r="C66" s="7">
        <v>61.445525000000004</v>
      </c>
      <c r="D66" s="7">
        <v>0.72515624000000001</v>
      </c>
      <c r="E66" s="53">
        <f t="shared" si="3"/>
        <v>1.1801611915595155E-2</v>
      </c>
      <c r="F66" s="5">
        <v>2.0704099999999999</v>
      </c>
      <c r="G66" s="6">
        <v>2.0704099999999999</v>
      </c>
      <c r="H66" s="6">
        <v>7.1358580000000005E-2</v>
      </c>
      <c r="I66" s="14">
        <f t="shared" si="4"/>
        <v>3.4465917378683451E-2</v>
      </c>
      <c r="K66" s="149"/>
      <c r="L66" s="148"/>
      <c r="M66" s="148"/>
    </row>
    <row r="67" spans="1:13" ht="15" customHeight="1" x14ac:dyDescent="0.25">
      <c r="A67" s="169" t="s">
        <v>245</v>
      </c>
      <c r="B67" s="4">
        <v>3.1022259999999999</v>
      </c>
      <c r="C67" s="7">
        <v>3.1022259999999999</v>
      </c>
      <c r="D67" s="7">
        <v>0.18945471999999999</v>
      </c>
      <c r="E67" s="53">
        <f t="shared" si="3"/>
        <v>6.1070573194860721E-2</v>
      </c>
      <c r="F67" s="35">
        <v>1.906523</v>
      </c>
      <c r="G67" s="36">
        <v>1.906523</v>
      </c>
      <c r="H67" s="36">
        <v>0</v>
      </c>
      <c r="I67" s="14">
        <f t="shared" si="4"/>
        <v>0</v>
      </c>
      <c r="K67" s="149"/>
      <c r="L67" s="148"/>
      <c r="M67" s="148"/>
    </row>
    <row r="68" spans="1:13" ht="15" customHeight="1" x14ac:dyDescent="0.25">
      <c r="A68" s="171" t="s">
        <v>246</v>
      </c>
      <c r="B68" s="4">
        <v>15.275499999999999</v>
      </c>
      <c r="C68" s="7">
        <v>15.275499999999999</v>
      </c>
      <c r="D68" s="7">
        <v>0.12734319999999999</v>
      </c>
      <c r="E68" s="53">
        <f t="shared" si="3"/>
        <v>8.3364341592746544E-3</v>
      </c>
      <c r="F68" s="35">
        <v>1.249306</v>
      </c>
      <c r="G68" s="36">
        <v>1.249306</v>
      </c>
      <c r="H68" s="36">
        <v>0</v>
      </c>
      <c r="I68" s="14">
        <f t="shared" si="4"/>
        <v>0</v>
      </c>
      <c r="K68" s="149"/>
      <c r="L68" s="148"/>
      <c r="M68" s="148"/>
    </row>
    <row r="69" spans="1:13" ht="15" customHeight="1" x14ac:dyDescent="0.25">
      <c r="A69" s="169" t="s">
        <v>247</v>
      </c>
      <c r="B69" s="4">
        <v>15.400700000000001</v>
      </c>
      <c r="C69" s="7">
        <v>15.400700000000001</v>
      </c>
      <c r="D69" s="7">
        <v>0.82834408999999998</v>
      </c>
      <c r="E69" s="53">
        <f t="shared" si="3"/>
        <v>5.3786132448525065E-2</v>
      </c>
      <c r="F69" s="5">
        <v>44.460886000000002</v>
      </c>
      <c r="G69" s="6">
        <v>44.460886000000002</v>
      </c>
      <c r="H69" s="6">
        <v>0.54420693999999992</v>
      </c>
      <c r="I69" s="14">
        <f t="shared" si="4"/>
        <v>1.2240128098211985E-2</v>
      </c>
      <c r="K69" s="149"/>
      <c r="L69" s="148"/>
      <c r="M69" s="148"/>
    </row>
    <row r="70" spans="1:13" ht="15" customHeight="1" x14ac:dyDescent="0.25">
      <c r="A70" s="175" t="s">
        <v>248</v>
      </c>
      <c r="B70" s="4">
        <v>7.32559</v>
      </c>
      <c r="C70" s="7">
        <v>7.32559</v>
      </c>
      <c r="D70" s="7">
        <v>0.61374527000000001</v>
      </c>
      <c r="E70" s="53">
        <f t="shared" si="3"/>
        <v>8.3781001939775501E-2</v>
      </c>
      <c r="F70" s="35">
        <v>17.904806000000001</v>
      </c>
      <c r="G70" s="36">
        <v>17.904806000000001</v>
      </c>
      <c r="H70" s="36">
        <v>0.1556999</v>
      </c>
      <c r="I70" s="14">
        <f t="shared" si="4"/>
        <v>8.6959836370190217E-3</v>
      </c>
      <c r="K70" s="149"/>
      <c r="L70" s="148"/>
      <c r="M70" s="148"/>
    </row>
    <row r="71" spans="1:13" ht="15" customHeight="1" x14ac:dyDescent="0.25">
      <c r="A71" s="169" t="s">
        <v>249</v>
      </c>
      <c r="B71" s="4">
        <v>14.031165</v>
      </c>
      <c r="C71" s="7">
        <v>14.031165</v>
      </c>
      <c r="D71" s="7">
        <v>0.73734416000000003</v>
      </c>
      <c r="E71" s="53">
        <f t="shared" si="3"/>
        <v>5.2550458924829124E-2</v>
      </c>
      <c r="F71" s="35">
        <v>4.8611389999999997</v>
      </c>
      <c r="G71" s="36">
        <v>4.8611389999999997</v>
      </c>
      <c r="H71" s="36">
        <v>0.89873155000000005</v>
      </c>
      <c r="I71" s="14">
        <f t="shared" si="4"/>
        <v>0.18488085816924801</v>
      </c>
      <c r="K71" s="149"/>
      <c r="L71" s="148"/>
      <c r="M71" s="148"/>
    </row>
    <row r="72" spans="1:13" ht="15" customHeight="1" x14ac:dyDescent="0.25">
      <c r="A72" s="169" t="s">
        <v>250</v>
      </c>
      <c r="B72" s="4">
        <v>2.2492019999999999</v>
      </c>
      <c r="C72" s="7">
        <v>2.2492019999999999</v>
      </c>
      <c r="D72" s="7">
        <v>0.11551225</v>
      </c>
      <c r="E72" s="53">
        <f t="shared" si="3"/>
        <v>5.1356992391079145E-2</v>
      </c>
      <c r="F72" s="59" t="s">
        <v>19</v>
      </c>
      <c r="G72" s="60" t="s">
        <v>19</v>
      </c>
      <c r="H72" s="60" t="s">
        <v>19</v>
      </c>
      <c r="I72" s="14" t="s">
        <v>19</v>
      </c>
      <c r="K72" s="149"/>
      <c r="L72" s="148"/>
      <c r="M72" s="148"/>
    </row>
    <row r="73" spans="1:13" ht="15" customHeight="1" x14ac:dyDescent="0.25">
      <c r="A73" s="169" t="s">
        <v>251</v>
      </c>
      <c r="B73" s="4">
        <v>53.94594</v>
      </c>
      <c r="C73" s="7">
        <v>53.94594</v>
      </c>
      <c r="D73" s="7">
        <v>3.2879166500000001</v>
      </c>
      <c r="E73" s="53">
        <f t="shared" si="3"/>
        <v>6.0948361452224209E-2</v>
      </c>
      <c r="F73" s="35">
        <v>23.422027</v>
      </c>
      <c r="G73" s="36">
        <v>23.422027</v>
      </c>
      <c r="H73" s="36">
        <v>6.2111899999999992E-3</v>
      </c>
      <c r="I73" s="14">
        <f t="shared" si="4"/>
        <v>2.6518584407745748E-4</v>
      </c>
      <c r="K73" s="149"/>
      <c r="L73" s="148"/>
      <c r="M73" s="148"/>
    </row>
    <row r="74" spans="1:13" ht="15" customHeight="1" x14ac:dyDescent="0.25">
      <c r="A74" s="169" t="s">
        <v>252</v>
      </c>
      <c r="B74" s="4">
        <v>79.995019999999997</v>
      </c>
      <c r="C74" s="7">
        <v>79.995019999999997</v>
      </c>
      <c r="D74" s="7">
        <v>0.18806754000000001</v>
      </c>
      <c r="E74" s="53">
        <f t="shared" si="3"/>
        <v>2.3509905991647984E-3</v>
      </c>
      <c r="F74" s="35">
        <v>8.4911999999999992</v>
      </c>
      <c r="G74" s="36">
        <v>8.4911999999999992</v>
      </c>
      <c r="H74" s="36">
        <v>0.11914736999999999</v>
      </c>
      <c r="I74" s="14">
        <f t="shared" si="4"/>
        <v>1.403186475409836E-2</v>
      </c>
      <c r="K74" s="149"/>
      <c r="L74" s="148"/>
      <c r="M74" s="148"/>
    </row>
    <row r="75" spans="1:13" ht="15" customHeight="1" x14ac:dyDescent="0.25">
      <c r="A75" s="169" t="s">
        <v>253</v>
      </c>
      <c r="B75" s="4">
        <v>293.72179</v>
      </c>
      <c r="C75" s="7">
        <v>293.72179</v>
      </c>
      <c r="D75" s="7">
        <v>17.3330576</v>
      </c>
      <c r="E75" s="53">
        <f t="shared" si="3"/>
        <v>5.9011820675612794E-2</v>
      </c>
      <c r="F75" s="35">
        <v>15.4</v>
      </c>
      <c r="G75" s="36">
        <v>15.4</v>
      </c>
      <c r="H75" s="36">
        <v>0</v>
      </c>
      <c r="I75" s="14">
        <f t="shared" si="4"/>
        <v>0</v>
      </c>
      <c r="K75" s="149"/>
      <c r="L75" s="148"/>
      <c r="M75" s="148"/>
    </row>
    <row r="76" spans="1:13" ht="15" customHeight="1" x14ac:dyDescent="0.25">
      <c r="A76" s="169" t="s">
        <v>254</v>
      </c>
      <c r="B76" s="4">
        <v>10.064019999999999</v>
      </c>
      <c r="C76" s="7">
        <v>10.064019999999999</v>
      </c>
      <c r="D76" s="7">
        <v>0.32794981000000001</v>
      </c>
      <c r="E76" s="53">
        <f t="shared" si="3"/>
        <v>3.258636310341196E-2</v>
      </c>
      <c r="F76" s="35">
        <v>3.2541060000000002</v>
      </c>
      <c r="G76" s="36">
        <v>3.2541060000000002</v>
      </c>
      <c r="H76" s="36">
        <v>2.494331E-2</v>
      </c>
      <c r="I76" s="14">
        <f t="shared" si="4"/>
        <v>7.665180544210913E-3</v>
      </c>
      <c r="K76" s="149"/>
      <c r="L76" s="148"/>
      <c r="M76" s="148"/>
    </row>
    <row r="77" spans="1:13" ht="15" customHeight="1" x14ac:dyDescent="0.25">
      <c r="A77" s="169" t="s">
        <v>255</v>
      </c>
      <c r="B77" s="4">
        <v>28.465900000000001</v>
      </c>
      <c r="C77" s="7">
        <v>28.465900000000001</v>
      </c>
      <c r="D77" s="7">
        <v>0.41363227000000002</v>
      </c>
      <c r="E77" s="53">
        <f t="shared" si="3"/>
        <v>1.4530798955943778E-2</v>
      </c>
      <c r="F77" s="35">
        <v>3</v>
      </c>
      <c r="G77" s="36">
        <v>3</v>
      </c>
      <c r="H77" s="36">
        <v>0.17852756</v>
      </c>
      <c r="I77" s="14">
        <f t="shared" si="4"/>
        <v>5.9509186666666665E-2</v>
      </c>
      <c r="K77" s="149"/>
      <c r="L77" s="148"/>
      <c r="M77" s="148"/>
    </row>
    <row r="78" spans="1:13" ht="15" customHeight="1" x14ac:dyDescent="0.25">
      <c r="A78" s="169" t="s">
        <v>256</v>
      </c>
      <c r="B78" s="4">
        <v>105.161</v>
      </c>
      <c r="C78" s="7">
        <v>105.161</v>
      </c>
      <c r="D78" s="7">
        <v>5.9044113499999993</v>
      </c>
      <c r="E78" s="53">
        <f t="shared" si="3"/>
        <v>5.6146397904165986E-2</v>
      </c>
      <c r="F78" s="35">
        <v>16.48</v>
      </c>
      <c r="G78" s="36">
        <v>16.48</v>
      </c>
      <c r="H78" s="36">
        <v>2.1279E-4</v>
      </c>
      <c r="I78" s="14">
        <f t="shared" si="4"/>
        <v>1.2912014563106796E-5</v>
      </c>
      <c r="K78" s="148"/>
      <c r="L78" s="148"/>
      <c r="M78" s="148"/>
    </row>
    <row r="79" spans="1:13" ht="15" customHeight="1" x14ac:dyDescent="0.25">
      <c r="A79" s="169" t="s">
        <v>76</v>
      </c>
      <c r="B79" s="4">
        <v>0.53</v>
      </c>
      <c r="C79" s="7">
        <v>0.53</v>
      </c>
      <c r="D79" s="7">
        <v>1.9159560000000003E-2</v>
      </c>
      <c r="E79" s="53">
        <f t="shared" si="3"/>
        <v>3.6150113207547172E-2</v>
      </c>
      <c r="F79" s="59" t="s">
        <v>19</v>
      </c>
      <c r="G79" s="60" t="s">
        <v>19</v>
      </c>
      <c r="H79" s="60" t="s">
        <v>19</v>
      </c>
      <c r="I79" s="14" t="s">
        <v>19</v>
      </c>
      <c r="K79" s="149"/>
      <c r="L79" s="148"/>
      <c r="M79" s="148"/>
    </row>
    <row r="80" spans="1:13" ht="15" customHeight="1" x14ac:dyDescent="0.25">
      <c r="A80" s="169" t="s">
        <v>257</v>
      </c>
      <c r="B80" s="4">
        <v>48.956270000000004</v>
      </c>
      <c r="C80" s="7">
        <v>48.956270000000004</v>
      </c>
      <c r="D80" s="7">
        <v>2.1669582099999998</v>
      </c>
      <c r="E80" s="53">
        <f t="shared" si="3"/>
        <v>4.4263139532484799E-2</v>
      </c>
      <c r="F80" s="59">
        <v>29.362414000000001</v>
      </c>
      <c r="G80" s="60">
        <v>29.362414000000001</v>
      </c>
      <c r="H80" s="60">
        <v>0</v>
      </c>
      <c r="I80" s="14">
        <f t="shared" si="4"/>
        <v>0</v>
      </c>
      <c r="K80" s="149"/>
      <c r="L80" s="148"/>
      <c r="M80" s="148"/>
    </row>
    <row r="81" spans="1:13" ht="15" customHeight="1" x14ac:dyDescent="0.25">
      <c r="A81" s="169" t="s">
        <v>50</v>
      </c>
      <c r="B81" s="4">
        <v>0.87875300000000001</v>
      </c>
      <c r="C81" s="7">
        <v>0.87875300000000001</v>
      </c>
      <c r="D81" s="7">
        <v>1.77991E-3</v>
      </c>
      <c r="E81" s="53">
        <f t="shared" si="3"/>
        <v>2.0254952187929941E-3</v>
      </c>
      <c r="F81" s="59" t="s">
        <v>19</v>
      </c>
      <c r="G81" s="60" t="s">
        <v>19</v>
      </c>
      <c r="H81" s="60" t="s">
        <v>19</v>
      </c>
      <c r="I81" s="14" t="s">
        <v>19</v>
      </c>
      <c r="K81" s="149"/>
      <c r="L81" s="148"/>
      <c r="M81" s="148"/>
    </row>
    <row r="82" spans="1:13" s="150" customFormat="1" ht="15" customHeight="1" x14ac:dyDescent="0.25">
      <c r="A82" s="169" t="s">
        <v>258</v>
      </c>
      <c r="B82" s="4">
        <v>42.265599999999999</v>
      </c>
      <c r="C82" s="7">
        <v>42.265599999999999</v>
      </c>
      <c r="D82" s="7">
        <v>1.64261451</v>
      </c>
      <c r="E82" s="53">
        <f t="shared" si="3"/>
        <v>3.886410011924591E-2</v>
      </c>
      <c r="F82" s="35">
        <v>15.2384</v>
      </c>
      <c r="G82" s="36">
        <v>15.2384</v>
      </c>
      <c r="H82" s="36">
        <v>1.13178E-3</v>
      </c>
      <c r="I82" s="14">
        <f t="shared" si="4"/>
        <v>7.4271577068458632E-5</v>
      </c>
      <c r="K82" s="151"/>
    </row>
    <row r="83" spans="1:13" ht="15" customHeight="1" x14ac:dyDescent="0.25">
      <c r="A83" s="169" t="s">
        <v>54</v>
      </c>
      <c r="B83" s="4">
        <v>161.96289999999999</v>
      </c>
      <c r="C83" s="7">
        <v>161.96289999999999</v>
      </c>
      <c r="D83" s="7">
        <v>3.1239670099999999</v>
      </c>
      <c r="E83" s="53">
        <f t="shared" si="3"/>
        <v>1.9288164203036622E-2</v>
      </c>
      <c r="F83" s="35">
        <v>140.76083700000001</v>
      </c>
      <c r="G83" s="36">
        <v>140.76083700000001</v>
      </c>
      <c r="H83" s="36">
        <v>0</v>
      </c>
      <c r="I83" s="14">
        <f t="shared" si="4"/>
        <v>0</v>
      </c>
      <c r="K83" s="149"/>
      <c r="L83" s="148"/>
      <c r="M83" s="148"/>
    </row>
    <row r="84" spans="1:13" ht="15" customHeight="1" x14ac:dyDescent="0.25">
      <c r="A84" s="169" t="s">
        <v>259</v>
      </c>
      <c r="B84" s="4">
        <v>8.0123850000000001</v>
      </c>
      <c r="C84" s="7">
        <v>8.0123850000000001</v>
      </c>
      <c r="D84" s="7">
        <v>0.29100001000000003</v>
      </c>
      <c r="E84" s="53">
        <f t="shared" si="3"/>
        <v>3.6318775246072181E-2</v>
      </c>
      <c r="F84" s="35">
        <v>79.857410999999999</v>
      </c>
      <c r="G84" s="36">
        <v>79.857410999999999</v>
      </c>
      <c r="H84" s="36">
        <v>6.0896760000000001E-2</v>
      </c>
      <c r="I84" s="14">
        <f t="shared" si="4"/>
        <v>7.6256867380786989E-4</v>
      </c>
      <c r="K84" s="149"/>
      <c r="L84" s="148"/>
      <c r="M84" s="148"/>
    </row>
    <row r="85" spans="1:13" ht="15" customHeight="1" x14ac:dyDescent="0.25">
      <c r="A85" s="169" t="s">
        <v>260</v>
      </c>
      <c r="B85" s="25">
        <v>1.323008</v>
      </c>
      <c r="C85" s="26">
        <v>1.323008</v>
      </c>
      <c r="D85" s="26">
        <v>5.7693059999999997E-2</v>
      </c>
      <c r="E85" s="53">
        <f t="shared" si="3"/>
        <v>4.3607491413506193E-2</v>
      </c>
      <c r="F85" s="25">
        <v>0.24323800000000001</v>
      </c>
      <c r="G85" s="26">
        <v>0.24323800000000001</v>
      </c>
      <c r="H85" s="26">
        <v>4.4790199999999995E-2</v>
      </c>
      <c r="I85" s="14">
        <f t="shared" si="4"/>
        <v>0.18414145816032032</v>
      </c>
      <c r="K85" s="149"/>
      <c r="L85" s="148"/>
      <c r="M85" s="148"/>
    </row>
    <row r="86" spans="1:13" ht="15" customHeight="1" x14ac:dyDescent="0.25">
      <c r="A86" s="169" t="s">
        <v>261</v>
      </c>
      <c r="B86" s="4">
        <v>6.3041479999999996</v>
      </c>
      <c r="C86" s="7">
        <v>6.3041479999999996</v>
      </c>
      <c r="D86" s="7">
        <v>0</v>
      </c>
      <c r="E86" s="53">
        <f t="shared" si="3"/>
        <v>0</v>
      </c>
      <c r="F86" s="35">
        <v>3.509598</v>
      </c>
      <c r="G86" s="36">
        <v>3.509598</v>
      </c>
      <c r="H86" s="36">
        <v>0</v>
      </c>
      <c r="I86" s="14">
        <f t="shared" si="4"/>
        <v>0</v>
      </c>
      <c r="K86" s="149"/>
      <c r="L86" s="148"/>
      <c r="M86" s="148"/>
    </row>
    <row r="87" spans="1:13" ht="15" customHeight="1" x14ac:dyDescent="0.25">
      <c r="A87" s="169" t="s">
        <v>279</v>
      </c>
      <c r="B87" s="4">
        <v>60.449289</v>
      </c>
      <c r="C87" s="7">
        <v>60.449289</v>
      </c>
      <c r="D87" s="7">
        <v>1.43257334</v>
      </c>
      <c r="E87" s="53">
        <f t="shared" si="3"/>
        <v>2.3698762445328349E-2</v>
      </c>
      <c r="F87" s="35">
        <v>328.62510200000003</v>
      </c>
      <c r="G87" s="36">
        <v>328.62510200000003</v>
      </c>
      <c r="H87" s="36">
        <v>0</v>
      </c>
      <c r="I87" s="14">
        <f t="shared" si="4"/>
        <v>0</v>
      </c>
      <c r="K87" s="149"/>
      <c r="L87" s="148"/>
      <c r="M87" s="148"/>
    </row>
    <row r="88" spans="1:13" ht="15" customHeight="1" x14ac:dyDescent="0.25">
      <c r="A88" s="174" t="s">
        <v>96</v>
      </c>
      <c r="B88" s="4">
        <v>162.66909999999999</v>
      </c>
      <c r="C88" s="7">
        <v>162.66909999999999</v>
      </c>
      <c r="D88" s="7">
        <v>6.9365644400000006</v>
      </c>
      <c r="E88" s="53">
        <f t="shared" si="3"/>
        <v>4.2642176295313625E-2</v>
      </c>
      <c r="F88" s="35">
        <v>13.224399999999999</v>
      </c>
      <c r="G88" s="36">
        <v>13.224399999999999</v>
      </c>
      <c r="H88" s="36">
        <v>8.4999980000000003E-2</v>
      </c>
      <c r="I88" s="14">
        <f t="shared" si="4"/>
        <v>6.4275112670518142E-3</v>
      </c>
      <c r="K88" s="149"/>
      <c r="L88" s="148"/>
      <c r="M88" s="148"/>
    </row>
    <row r="89" spans="1:13" ht="15" customHeight="1" x14ac:dyDescent="0.25">
      <c r="A89" s="169" t="s">
        <v>81</v>
      </c>
      <c r="B89" s="4">
        <v>111.593199</v>
      </c>
      <c r="C89" s="7">
        <v>111.593199</v>
      </c>
      <c r="D89" s="7">
        <v>2.6666973299999999</v>
      </c>
      <c r="E89" s="53">
        <f t="shared" si="3"/>
        <v>2.3896593644564305E-2</v>
      </c>
      <c r="F89" s="35">
        <v>3.5396800000000002</v>
      </c>
      <c r="G89" s="36">
        <v>3.5396800000000002</v>
      </c>
      <c r="H89" s="36">
        <v>0</v>
      </c>
      <c r="I89" s="14">
        <f t="shared" si="4"/>
        <v>0</v>
      </c>
      <c r="K89" s="149"/>
      <c r="L89" s="148"/>
      <c r="M89" s="148"/>
    </row>
    <row r="90" spans="1:13" ht="15" customHeight="1" x14ac:dyDescent="0.25">
      <c r="A90" s="169" t="s">
        <v>77</v>
      </c>
      <c r="B90" s="4">
        <v>31.379963</v>
      </c>
      <c r="C90" s="7">
        <v>31.379963</v>
      </c>
      <c r="D90" s="7">
        <v>1.1994829899999999</v>
      </c>
      <c r="E90" s="53">
        <f t="shared" si="3"/>
        <v>3.8224487071574935E-2</v>
      </c>
      <c r="F90" s="35">
        <v>5.2710020000000002</v>
      </c>
      <c r="G90" s="36">
        <v>5.2710020000000002</v>
      </c>
      <c r="H90" s="36">
        <v>0</v>
      </c>
      <c r="I90" s="14">
        <f t="shared" si="4"/>
        <v>0</v>
      </c>
      <c r="K90" s="149"/>
      <c r="L90" s="148"/>
      <c r="M90" s="148"/>
    </row>
    <row r="91" spans="1:13" ht="15" customHeight="1" x14ac:dyDescent="0.25">
      <c r="A91" s="169" t="s">
        <v>262</v>
      </c>
      <c r="B91" s="4">
        <v>6.3731</v>
      </c>
      <c r="C91" s="7">
        <v>6.3731</v>
      </c>
      <c r="D91" s="7">
        <v>0.29683967</v>
      </c>
      <c r="E91" s="53">
        <f t="shared" si="3"/>
        <v>4.6576967252985206E-2</v>
      </c>
      <c r="F91" s="35">
        <v>2.039873</v>
      </c>
      <c r="G91" s="36">
        <v>2.039873</v>
      </c>
      <c r="H91" s="36">
        <v>4.4759300000000004E-3</v>
      </c>
      <c r="I91" s="14">
        <f t="shared" si="4"/>
        <v>2.1942199342802225E-3</v>
      </c>
      <c r="K91" s="149"/>
      <c r="L91" s="148"/>
      <c r="M91" s="148"/>
    </row>
    <row r="92" spans="1:13" ht="15" customHeight="1" x14ac:dyDescent="0.25">
      <c r="A92" s="169" t="s">
        <v>263</v>
      </c>
      <c r="B92" s="4">
        <v>53.651708999999997</v>
      </c>
      <c r="C92" s="7">
        <v>53.651708999999997</v>
      </c>
      <c r="D92" s="7">
        <v>7.2553666900000007</v>
      </c>
      <c r="E92" s="53">
        <f t="shared" si="3"/>
        <v>0.1352308589088933</v>
      </c>
      <c r="F92" s="35">
        <v>14.877919</v>
      </c>
      <c r="G92" s="36">
        <v>14.877919</v>
      </c>
      <c r="H92" s="36">
        <v>3.54617E-3</v>
      </c>
      <c r="I92" s="14">
        <f t="shared" si="4"/>
        <v>2.3835121027342601E-4</v>
      </c>
      <c r="K92" s="149"/>
      <c r="L92" s="148"/>
      <c r="M92" s="148"/>
    </row>
    <row r="93" spans="1:13" ht="15" customHeight="1" x14ac:dyDescent="0.25">
      <c r="A93" s="169" t="s">
        <v>264</v>
      </c>
      <c r="B93" s="4">
        <v>21.155000000000001</v>
      </c>
      <c r="C93" s="7">
        <v>21.155000000000001</v>
      </c>
      <c r="D93" s="7">
        <v>1.5940420800000001</v>
      </c>
      <c r="E93" s="53">
        <f t="shared" si="3"/>
        <v>7.5350606476010398E-2</v>
      </c>
      <c r="F93" s="35">
        <v>1.5100199999999999</v>
      </c>
      <c r="G93" s="36">
        <v>1.5100199999999999</v>
      </c>
      <c r="H93" s="36">
        <v>0</v>
      </c>
      <c r="I93" s="14">
        <f t="shared" si="4"/>
        <v>0</v>
      </c>
      <c r="K93" s="149"/>
      <c r="L93" s="148"/>
      <c r="M93" s="148"/>
    </row>
    <row r="94" spans="1:13" ht="15" customHeight="1" x14ac:dyDescent="0.25">
      <c r="A94" s="169" t="s">
        <v>194</v>
      </c>
      <c r="B94" s="4">
        <v>8.4384910000000009</v>
      </c>
      <c r="C94" s="7">
        <v>8.4384910000000009</v>
      </c>
      <c r="D94" s="7">
        <v>0.26669596999999995</v>
      </c>
      <c r="E94" s="53">
        <f t="shared" si="3"/>
        <v>3.1604699228807605E-2</v>
      </c>
      <c r="F94" s="5">
        <v>1.372967</v>
      </c>
      <c r="G94" s="6">
        <v>1.372967</v>
      </c>
      <c r="H94" s="6">
        <v>1.2E-2</v>
      </c>
      <c r="I94" s="14">
        <f t="shared" si="4"/>
        <v>8.7401955036064231E-3</v>
      </c>
      <c r="K94" s="149"/>
      <c r="L94" s="148"/>
      <c r="M94" s="148"/>
    </row>
    <row r="95" spans="1:13" ht="15" customHeight="1" x14ac:dyDescent="0.25">
      <c r="A95" s="169" t="s">
        <v>265</v>
      </c>
      <c r="B95" s="4">
        <v>25.426964999999999</v>
      </c>
      <c r="C95" s="7">
        <v>25.426964999999999</v>
      </c>
      <c r="D95" s="7">
        <v>1.6349789099999998</v>
      </c>
      <c r="E95" s="53">
        <f t="shared" si="3"/>
        <v>6.430098558754456E-2</v>
      </c>
      <c r="F95" s="5">
        <v>53.216186999999998</v>
      </c>
      <c r="G95" s="6">
        <v>3.635955</v>
      </c>
      <c r="H95" s="6">
        <v>0</v>
      </c>
      <c r="I95" s="14">
        <f>H95/G95</f>
        <v>0</v>
      </c>
      <c r="K95" s="148"/>
      <c r="L95" s="148"/>
      <c r="M95" s="148"/>
    </row>
    <row r="96" spans="1:13" s="16" customFormat="1" ht="15" customHeight="1" x14ac:dyDescent="0.25">
      <c r="A96" s="176" t="s">
        <v>266</v>
      </c>
      <c r="B96" s="4">
        <v>13.7944</v>
      </c>
      <c r="C96" s="7">
        <v>13.7944</v>
      </c>
      <c r="D96" s="7">
        <v>0.38350836999999999</v>
      </c>
      <c r="E96" s="53">
        <f t="shared" si="3"/>
        <v>2.7801743461114654E-2</v>
      </c>
      <c r="F96" s="5">
        <v>5.6352039999999999</v>
      </c>
      <c r="G96" s="6">
        <v>5.6352039999999999</v>
      </c>
      <c r="H96" s="6">
        <v>0</v>
      </c>
      <c r="I96" s="14">
        <f>H96/G96</f>
        <v>0</v>
      </c>
      <c r="K96" s="149"/>
      <c r="L96" s="148"/>
      <c r="M96" s="148"/>
    </row>
    <row r="97" spans="1:13" s="16" customFormat="1" ht="15" customHeight="1" x14ac:dyDescent="0.25">
      <c r="A97" s="177" t="s">
        <v>267</v>
      </c>
      <c r="B97" s="4">
        <v>6.0270330000000003</v>
      </c>
      <c r="C97" s="7">
        <v>6.0270330000000003</v>
      </c>
      <c r="D97" s="7">
        <v>0.54322510000000002</v>
      </c>
      <c r="E97" s="53">
        <f t="shared" si="3"/>
        <v>9.0131429511004835E-2</v>
      </c>
      <c r="F97" s="5">
        <v>7.9758999999999997E-2</v>
      </c>
      <c r="G97" s="6">
        <v>7.9758999999999997E-2</v>
      </c>
      <c r="H97" s="6">
        <v>0</v>
      </c>
      <c r="I97" s="14">
        <f>H97/G97</f>
        <v>0</v>
      </c>
      <c r="K97" s="149"/>
      <c r="L97" s="148"/>
      <c r="M97" s="148"/>
    </row>
    <row r="98" spans="1:13" ht="15" customHeight="1" thickBot="1" x14ac:dyDescent="0.3">
      <c r="A98" s="178" t="s">
        <v>268</v>
      </c>
      <c r="B98" s="43">
        <v>7.6853290000000003</v>
      </c>
      <c r="C98" s="44">
        <v>7.6853290000000003</v>
      </c>
      <c r="D98" s="44">
        <v>9.2453869999999994E-2</v>
      </c>
      <c r="E98" s="55">
        <f t="shared" ref="E98:E104" si="5">D98/C98</f>
        <v>1.2029917001601361E-2</v>
      </c>
      <c r="F98" s="37">
        <v>11.064565</v>
      </c>
      <c r="G98" s="38">
        <v>11.064565</v>
      </c>
      <c r="H98" s="38">
        <v>0.36117309999999997</v>
      </c>
      <c r="I98" s="24">
        <f t="shared" ref="I98:I104" si="6">H98/G98</f>
        <v>3.2642322585659717E-2</v>
      </c>
      <c r="K98" s="147"/>
      <c r="L98" s="146"/>
    </row>
    <row r="99" spans="1:13" ht="21" customHeight="1" thickBot="1" x14ac:dyDescent="0.3">
      <c r="A99" s="28" t="s">
        <v>93</v>
      </c>
      <c r="B99" s="64">
        <f>SUM(B100:B105)</f>
        <v>1003.781731</v>
      </c>
      <c r="C99" s="65">
        <f>SUM(C100:C105)</f>
        <v>1003.781731</v>
      </c>
      <c r="D99" s="65">
        <f>SUM(D100:D105)</f>
        <v>52.737564630000001</v>
      </c>
      <c r="E99" s="66">
        <f t="shared" si="5"/>
        <v>5.2538876731160589E-2</v>
      </c>
      <c r="F99" s="67">
        <f>SUM(F100:F105)</f>
        <v>4035.4270129999995</v>
      </c>
      <c r="G99" s="29">
        <f>SUM(G100:G105)</f>
        <v>4035.4270129999995</v>
      </c>
      <c r="H99" s="29">
        <f>SUM(H100:H105)</f>
        <v>228.50365486000001</v>
      </c>
      <c r="I99" s="32">
        <f t="shared" si="6"/>
        <v>5.6624405329072432E-2</v>
      </c>
      <c r="K99" s="147"/>
      <c r="L99" s="146"/>
    </row>
    <row r="100" spans="1:13" ht="15" customHeight="1" x14ac:dyDescent="0.25">
      <c r="A100" s="174" t="s">
        <v>269</v>
      </c>
      <c r="B100" s="45">
        <v>260.50139899999999</v>
      </c>
      <c r="C100" s="46">
        <v>260.50139899999999</v>
      </c>
      <c r="D100" s="46">
        <v>1.6865128600000001</v>
      </c>
      <c r="E100" s="56">
        <f t="shared" si="5"/>
        <v>6.4741028895587624E-3</v>
      </c>
      <c r="F100" s="33">
        <v>120.084909</v>
      </c>
      <c r="G100" s="34">
        <v>120.084909</v>
      </c>
      <c r="H100" s="34">
        <v>0</v>
      </c>
      <c r="I100" s="21">
        <f t="shared" si="6"/>
        <v>0</v>
      </c>
      <c r="K100" s="147"/>
      <c r="L100" s="146"/>
    </row>
    <row r="101" spans="1:13" ht="15" customHeight="1" x14ac:dyDescent="0.25">
      <c r="A101" s="169" t="s">
        <v>270</v>
      </c>
      <c r="B101" s="4">
        <v>2.9946999999999999</v>
      </c>
      <c r="C101" s="7">
        <v>2.9946999999999999</v>
      </c>
      <c r="D101" s="7">
        <v>8.2838789999999995E-2</v>
      </c>
      <c r="E101" s="53">
        <f t="shared" si="5"/>
        <v>2.766179917854877E-2</v>
      </c>
      <c r="F101" s="59" t="s">
        <v>19</v>
      </c>
      <c r="G101" s="60" t="s">
        <v>19</v>
      </c>
      <c r="H101" s="60" t="s">
        <v>19</v>
      </c>
      <c r="I101" s="14" t="s">
        <v>19</v>
      </c>
      <c r="K101" s="147"/>
      <c r="L101" s="146"/>
    </row>
    <row r="102" spans="1:13" ht="15" customHeight="1" x14ac:dyDescent="0.25">
      <c r="A102" s="169" t="s">
        <v>271</v>
      </c>
      <c r="B102" s="4">
        <v>195.44493199999999</v>
      </c>
      <c r="C102" s="7">
        <v>195.44493199999999</v>
      </c>
      <c r="D102" s="7">
        <v>1.7037079799999999</v>
      </c>
      <c r="E102" s="53">
        <f t="shared" si="5"/>
        <v>8.7170742293793523E-3</v>
      </c>
      <c r="F102" s="35">
        <v>165.644204</v>
      </c>
      <c r="G102" s="36">
        <v>165.644204</v>
      </c>
      <c r="H102" s="36">
        <v>0.15762185999999997</v>
      </c>
      <c r="I102" s="14">
        <f t="shared" si="6"/>
        <v>9.5156882156890912E-4</v>
      </c>
      <c r="K102" s="147"/>
      <c r="L102" s="146"/>
    </row>
    <row r="103" spans="1:13" ht="15" customHeight="1" x14ac:dyDescent="0.25">
      <c r="A103" s="169" t="s">
        <v>272</v>
      </c>
      <c r="B103" s="5">
        <v>327.12209999999999</v>
      </c>
      <c r="C103" s="6">
        <v>327.12209999999999</v>
      </c>
      <c r="D103" s="6">
        <v>28.851320999999999</v>
      </c>
      <c r="E103" s="53">
        <f t="shared" si="5"/>
        <v>8.8197407023249116E-2</v>
      </c>
      <c r="F103" s="35">
        <v>1520.2257</v>
      </c>
      <c r="G103" s="36">
        <v>1520.2257</v>
      </c>
      <c r="H103" s="58">
        <v>179.65433300000001</v>
      </c>
      <c r="I103" s="14">
        <f t="shared" si="6"/>
        <v>0.11817609253678583</v>
      </c>
      <c r="K103" s="147"/>
      <c r="L103" s="146"/>
    </row>
    <row r="104" spans="1:13" ht="15" customHeight="1" x14ac:dyDescent="0.25">
      <c r="A104" s="169" t="s">
        <v>273</v>
      </c>
      <c r="B104" s="5">
        <v>217.71860000000001</v>
      </c>
      <c r="C104" s="6">
        <v>217.71860000000001</v>
      </c>
      <c r="D104" s="6">
        <v>20.413184000000001</v>
      </c>
      <c r="E104" s="53">
        <f t="shared" si="5"/>
        <v>9.3759485868455894E-2</v>
      </c>
      <c r="F104" s="59">
        <v>520.10519999999997</v>
      </c>
      <c r="G104" s="60">
        <v>520.10519999999997</v>
      </c>
      <c r="H104" s="60">
        <v>48.691699999999997</v>
      </c>
      <c r="I104" s="14">
        <f t="shared" si="6"/>
        <v>9.3618944782709351E-2</v>
      </c>
    </row>
    <row r="105" spans="1:13" ht="15" customHeight="1" thickBot="1" x14ac:dyDescent="0.3">
      <c r="A105" s="178" t="s">
        <v>280</v>
      </c>
      <c r="B105" s="10" t="s">
        <v>19</v>
      </c>
      <c r="C105" s="11" t="s">
        <v>19</v>
      </c>
      <c r="D105" s="11" t="s">
        <v>19</v>
      </c>
      <c r="E105" s="55" t="s">
        <v>19</v>
      </c>
      <c r="F105" s="37">
        <v>1709.367</v>
      </c>
      <c r="G105" s="38">
        <v>1709.367</v>
      </c>
      <c r="H105" s="38">
        <v>0</v>
      </c>
      <c r="I105" s="22">
        <f>H105/G105</f>
        <v>0</v>
      </c>
    </row>
    <row r="106" spans="1:13" ht="22.5" customHeight="1" x14ac:dyDescent="0.25">
      <c r="A106" s="145" t="s">
        <v>201</v>
      </c>
      <c r="B106" s="145"/>
      <c r="C106" s="145"/>
      <c r="D106" s="145"/>
      <c r="E106" s="248" t="s">
        <v>202</v>
      </c>
      <c r="F106" s="248"/>
      <c r="G106" s="248"/>
      <c r="H106" s="248"/>
      <c r="I106" s="248"/>
    </row>
    <row r="107" spans="1:13" s="144" customFormat="1" ht="22.5" customHeight="1" x14ac:dyDescent="0.25">
      <c r="A107" s="249" t="s">
        <v>203</v>
      </c>
      <c r="B107" s="250"/>
      <c r="C107" s="250"/>
      <c r="D107" s="250"/>
      <c r="E107" s="250"/>
      <c r="F107" s="250"/>
      <c r="G107" s="250"/>
      <c r="H107" s="250"/>
      <c r="I107" s="250"/>
    </row>
    <row r="108" spans="1:13" s="144" customFormat="1" ht="15" customHeight="1" x14ac:dyDescent="0.25">
      <c r="A108" s="254"/>
      <c r="B108" s="254"/>
      <c r="C108" s="254"/>
      <c r="D108" s="254"/>
      <c r="E108" s="254"/>
      <c r="F108" s="254"/>
      <c r="G108" s="254"/>
      <c r="H108" s="254"/>
      <c r="I108" s="254"/>
    </row>
    <row r="109" spans="1:13" ht="12.75" customHeight="1" x14ac:dyDescent="0.25">
      <c r="A109" s="251" t="s">
        <v>275</v>
      </c>
      <c r="B109" s="251"/>
      <c r="C109" s="251"/>
      <c r="D109" s="251"/>
      <c r="E109" s="251"/>
      <c r="F109" s="251"/>
      <c r="G109" s="251"/>
      <c r="H109" s="251"/>
      <c r="I109" s="251"/>
    </row>
    <row r="110" spans="1:13" ht="12.75" customHeight="1" x14ac:dyDescent="0.25">
      <c r="A110" s="252" t="s">
        <v>281</v>
      </c>
      <c r="B110" s="252"/>
      <c r="C110" s="252"/>
      <c r="D110" s="252"/>
      <c r="E110" s="252"/>
      <c r="F110" s="252"/>
      <c r="G110" s="252"/>
      <c r="H110" s="252"/>
      <c r="I110" s="252"/>
    </row>
    <row r="111" spans="1:13" ht="12.75" customHeight="1" x14ac:dyDescent="0.25">
      <c r="A111" s="253" t="s">
        <v>276</v>
      </c>
      <c r="B111" s="253"/>
      <c r="C111" s="253"/>
      <c r="D111" s="253"/>
      <c r="E111" s="253"/>
      <c r="F111" s="253"/>
      <c r="G111" s="253"/>
      <c r="H111" s="253"/>
      <c r="I111" s="253"/>
    </row>
  </sheetData>
  <mergeCells count="16">
    <mergeCell ref="E106:I106"/>
    <mergeCell ref="A107:I107"/>
    <mergeCell ref="A109:I109"/>
    <mergeCell ref="A110:I110"/>
    <mergeCell ref="A111:I111"/>
    <mergeCell ref="A108:I108"/>
    <mergeCell ref="A1:I1"/>
    <mergeCell ref="A2:I2"/>
    <mergeCell ref="A3:I3"/>
    <mergeCell ref="A4:I4"/>
    <mergeCell ref="A5:I5"/>
    <mergeCell ref="A6:I6"/>
    <mergeCell ref="A8:A9"/>
    <mergeCell ref="B8:E8"/>
    <mergeCell ref="F8:I8"/>
    <mergeCell ref="A7:I7"/>
  </mergeCells>
  <printOptions horizontalCentered="1"/>
  <pageMargins left="0.19685039370078741" right="0.19685039370078741" top="0.35433070866141736" bottom="0.35433070866141736" header="0" footer="0"/>
  <pageSetup scale="80" orientation="portrait" r:id="rId1"/>
  <ignoredErrors>
    <ignoredError sqref="E10:E12 E99" formula="1"/>
    <ignoredError sqref="E42" evalError="1" formula="1"/>
    <ignoredError sqref="E41 I41:I42 I83:I90 E91:E97 I80 I98 E98 E7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159" customWidth="1"/>
    <col min="2" max="2" width="10.5703125" style="159" customWidth="1"/>
    <col min="3" max="3" width="12.7109375" style="159" customWidth="1"/>
    <col min="4" max="4" width="11.7109375" style="159" customWidth="1"/>
    <col min="5" max="5" width="11.7109375" style="15" customWidth="1"/>
    <col min="6" max="6" width="10.7109375" style="23" customWidth="1"/>
    <col min="7" max="7" width="12.7109375" style="23" customWidth="1"/>
    <col min="8" max="9" width="11.7109375" style="23" customWidth="1"/>
    <col min="10" max="10" width="11.42578125" style="159"/>
    <col min="11" max="11" width="40.140625" style="159" customWidth="1"/>
    <col min="12" max="16384" width="11.42578125" style="159"/>
  </cols>
  <sheetData>
    <row r="1" spans="1:9" x14ac:dyDescent="0.25">
      <c r="A1" s="246" t="s">
        <v>0</v>
      </c>
      <c r="B1" s="246"/>
      <c r="C1" s="246"/>
      <c r="D1" s="246"/>
      <c r="E1" s="246"/>
      <c r="F1" s="246"/>
      <c r="G1" s="246"/>
      <c r="H1" s="246"/>
      <c r="I1" s="246"/>
    </row>
    <row r="2" spans="1:9" x14ac:dyDescent="0.25">
      <c r="A2" s="246" t="s">
        <v>1</v>
      </c>
      <c r="B2" s="246"/>
      <c r="C2" s="246"/>
      <c r="D2" s="246"/>
      <c r="E2" s="246"/>
      <c r="F2" s="246"/>
      <c r="G2" s="246"/>
      <c r="H2" s="246"/>
      <c r="I2" s="246"/>
    </row>
    <row r="3" spans="1:9" x14ac:dyDescent="0.25">
      <c r="A3" s="247" t="s">
        <v>200</v>
      </c>
      <c r="B3" s="247"/>
      <c r="C3" s="247"/>
      <c r="D3" s="247"/>
      <c r="E3" s="247"/>
      <c r="F3" s="247"/>
      <c r="G3" s="247"/>
      <c r="H3" s="247"/>
      <c r="I3" s="247"/>
    </row>
    <row r="4" spans="1:9" x14ac:dyDescent="0.25">
      <c r="A4" s="247" t="s">
        <v>274</v>
      </c>
      <c r="B4" s="247"/>
      <c r="C4" s="247"/>
      <c r="D4" s="247"/>
      <c r="E4" s="247"/>
      <c r="F4" s="247"/>
      <c r="G4" s="247"/>
      <c r="H4" s="247"/>
      <c r="I4" s="247"/>
    </row>
    <row r="5" spans="1:9" x14ac:dyDescent="0.25">
      <c r="A5" s="247" t="s">
        <v>296</v>
      </c>
      <c r="B5" s="247"/>
      <c r="C5" s="247"/>
      <c r="D5" s="247"/>
      <c r="E5" s="247"/>
      <c r="F5" s="247"/>
      <c r="G5" s="247"/>
      <c r="H5" s="247"/>
      <c r="I5" s="247"/>
    </row>
    <row r="6" spans="1:9" x14ac:dyDescent="0.25">
      <c r="A6" s="238" t="s">
        <v>2</v>
      </c>
      <c r="B6" s="238"/>
      <c r="C6" s="238"/>
      <c r="D6" s="238"/>
      <c r="E6" s="238"/>
      <c r="F6" s="238"/>
      <c r="G6" s="238"/>
      <c r="H6" s="238"/>
      <c r="I6" s="238"/>
    </row>
    <row r="7" spans="1:9" ht="6.75" customHeight="1" thickBot="1" x14ac:dyDescent="0.3">
      <c r="A7" s="245"/>
      <c r="B7" s="245"/>
      <c r="C7" s="245"/>
      <c r="D7" s="245"/>
      <c r="E7" s="245"/>
      <c r="F7" s="245"/>
      <c r="G7" s="245"/>
      <c r="H7" s="245"/>
      <c r="I7" s="245"/>
    </row>
    <row r="8" spans="1:9" x14ac:dyDescent="0.25">
      <c r="A8" s="239" t="s">
        <v>3</v>
      </c>
      <c r="B8" s="241" t="s">
        <v>4</v>
      </c>
      <c r="C8" s="242"/>
      <c r="D8" s="242"/>
      <c r="E8" s="243"/>
      <c r="F8" s="241" t="s">
        <v>5</v>
      </c>
      <c r="G8" s="242"/>
      <c r="H8" s="242"/>
      <c r="I8" s="244"/>
    </row>
    <row r="9" spans="1:9" ht="30.75" thickBot="1" x14ac:dyDescent="0.3">
      <c r="A9" s="240"/>
      <c r="B9" s="207" t="s">
        <v>6</v>
      </c>
      <c r="C9" s="208" t="s">
        <v>7</v>
      </c>
      <c r="D9" s="208" t="s">
        <v>8</v>
      </c>
      <c r="E9" s="209" t="s">
        <v>9</v>
      </c>
      <c r="F9" s="210" t="s">
        <v>6</v>
      </c>
      <c r="G9" s="208" t="s">
        <v>7</v>
      </c>
      <c r="H9" s="208" t="s">
        <v>8</v>
      </c>
      <c r="I9" s="211" t="s">
        <v>9</v>
      </c>
    </row>
    <row r="10" spans="1:9" ht="15.75" thickBot="1" x14ac:dyDescent="0.3">
      <c r="A10" s="68" t="s">
        <v>91</v>
      </c>
      <c r="B10" s="213">
        <f>B12+B43+B87+B104</f>
        <v>20398.888833999998</v>
      </c>
      <c r="C10" s="214">
        <f>C12+C43+C87+C104</f>
        <v>20398.888833999998</v>
      </c>
      <c r="D10" s="214">
        <f>D12+D43+D87+D104</f>
        <v>1198.0346531</v>
      </c>
      <c r="E10" s="215">
        <f>D10/C10</f>
        <v>5.8730387858340942E-2</v>
      </c>
      <c r="F10" s="187">
        <f>F12+F43+F87+F104</f>
        <v>10666.335765999998</v>
      </c>
      <c r="G10" s="188">
        <f>G12+G43+G87+G104</f>
        <v>10666.335765999998</v>
      </c>
      <c r="H10" s="188">
        <f>H12+H43+H87+H104</f>
        <v>168.52561557000001</v>
      </c>
      <c r="I10" s="189">
        <f>H10/G10</f>
        <v>1.5799766599059455E-2</v>
      </c>
    </row>
    <row r="11" spans="1:9" ht="15.75" thickBot="1" x14ac:dyDescent="0.3">
      <c r="A11" s="186" t="s">
        <v>10</v>
      </c>
      <c r="B11" s="218">
        <f>B12+B43+B87+B104-B88-B95-B96-B109-B110</f>
        <v>19019.881379999999</v>
      </c>
      <c r="C11" s="219">
        <f>C12+C43+C87+C104-C88-C95-C96-C109-C110</f>
        <v>19019.881379999999</v>
      </c>
      <c r="D11" s="219">
        <f>D12+D43+D87+D104-D88-D95-D96-D109-D110</f>
        <v>1190.1777108000001</v>
      </c>
      <c r="E11" s="66">
        <f>D11/C11</f>
        <v>6.2575453916947618E-2</v>
      </c>
      <c r="F11" s="212">
        <f>F12+F43+F87+F104-F50-F88-F96-F109-F110</f>
        <v>6551.2933030000004</v>
      </c>
      <c r="G11" s="212">
        <f>G12+G43+G87+G104-G50-G88-G96-G109-G110</f>
        <v>6551.2933030000004</v>
      </c>
      <c r="H11" s="212">
        <f>H12+H43+H87+H104-H50-H88-H96-H109-H110</f>
        <v>167.54513571999999</v>
      </c>
      <c r="I11" s="32">
        <f>H11/G11</f>
        <v>2.5574360354661103E-2</v>
      </c>
    </row>
    <row r="12" spans="1:9" ht="15.75" thickBot="1" x14ac:dyDescent="0.3">
      <c r="A12" s="70" t="s">
        <v>11</v>
      </c>
      <c r="B12" s="216">
        <f>SUM(B13:B42)</f>
        <v>12115.912067999998</v>
      </c>
      <c r="C12" s="62">
        <f>SUM(C13:C42)</f>
        <v>12115.912067999998</v>
      </c>
      <c r="D12" s="62">
        <f>SUM(D13:D42)</f>
        <v>707.47297469</v>
      </c>
      <c r="E12" s="217">
        <f>D12/C12</f>
        <v>5.8392052593262522E-2</v>
      </c>
      <c r="F12" s="12">
        <f>SUM(F13:F42)</f>
        <v>3764.6958290000007</v>
      </c>
      <c r="G12" s="13">
        <f>SUM(G13:G42)</f>
        <v>3764.6958290000007</v>
      </c>
      <c r="H12" s="13">
        <f>SUM(H13:H42)</f>
        <v>131.66283975000002</v>
      </c>
      <c r="I12" s="20">
        <f>H12/G12</f>
        <v>3.4973035201351983E-2</v>
      </c>
    </row>
    <row r="13" spans="1:9" x14ac:dyDescent="0.25">
      <c r="A13" s="168" t="s">
        <v>13</v>
      </c>
      <c r="B13" s="39">
        <v>138.34462500000001</v>
      </c>
      <c r="C13" s="40">
        <v>138.34462500000001</v>
      </c>
      <c r="D13" s="40">
        <v>8.3391733499999994</v>
      </c>
      <c r="E13" s="52">
        <f>D13/C13</f>
        <v>6.0278260539576432E-2</v>
      </c>
      <c r="F13" s="33">
        <v>11.655374999999999</v>
      </c>
      <c r="G13" s="34">
        <v>11.655374999999999</v>
      </c>
      <c r="H13" s="34">
        <v>3.246831E-2</v>
      </c>
      <c r="I13" s="21">
        <f>H13/G13</f>
        <v>2.7856941539847499E-3</v>
      </c>
    </row>
    <row r="14" spans="1:9" x14ac:dyDescent="0.25">
      <c r="A14" s="169" t="s">
        <v>15</v>
      </c>
      <c r="B14" s="4">
        <v>123.698171</v>
      </c>
      <c r="C14" s="7">
        <v>123.698171</v>
      </c>
      <c r="D14" s="7">
        <v>8.4496369999999992</v>
      </c>
      <c r="E14" s="53">
        <f>D14/C14</f>
        <v>6.830850393091098E-2</v>
      </c>
      <c r="F14" s="35">
        <v>1.915</v>
      </c>
      <c r="G14" s="36">
        <v>1.915</v>
      </c>
      <c r="H14" s="36">
        <v>7.2619499999999997E-3</v>
      </c>
      <c r="I14" s="14">
        <f>H14/G14</f>
        <v>3.7921409921671018E-3</v>
      </c>
    </row>
    <row r="15" spans="1:9" x14ac:dyDescent="0.25">
      <c r="A15" s="169" t="s">
        <v>24</v>
      </c>
      <c r="B15" s="4">
        <v>146.54255499999999</v>
      </c>
      <c r="C15" s="7">
        <v>146.54255499999999</v>
      </c>
      <c r="D15" s="7">
        <v>9.8116847899999993</v>
      </c>
      <c r="E15" s="53">
        <f t="shared" ref="E15:E37" si="0">D15/C15</f>
        <v>6.6954508811450708E-2</v>
      </c>
      <c r="F15" s="35">
        <v>45.294116000000002</v>
      </c>
      <c r="G15" s="36">
        <v>45.294116000000002</v>
      </c>
      <c r="H15" s="36">
        <v>0.68297581000000007</v>
      </c>
      <c r="I15" s="14">
        <f t="shared" ref="I15:I27" si="1">H15/G15</f>
        <v>1.5078687262601616E-2</v>
      </c>
    </row>
    <row r="16" spans="1:9" x14ac:dyDescent="0.25">
      <c r="A16" s="169" t="s">
        <v>210</v>
      </c>
      <c r="B16" s="4">
        <v>68.008010999999996</v>
      </c>
      <c r="C16" s="7">
        <v>68.008010999999996</v>
      </c>
      <c r="D16" s="7">
        <v>6.7906148499999999</v>
      </c>
      <c r="E16" s="53">
        <f t="shared" si="0"/>
        <v>9.9850219851305461E-2</v>
      </c>
      <c r="F16" s="35">
        <v>3.2549999999999999</v>
      </c>
      <c r="G16" s="36">
        <v>3.2549999999999999</v>
      </c>
      <c r="H16" s="36">
        <v>1.2007884799999999</v>
      </c>
      <c r="I16" s="14">
        <f t="shared" si="1"/>
        <v>0.36890583102918584</v>
      </c>
    </row>
    <row r="17" spans="1:9" x14ac:dyDescent="0.25">
      <c r="A17" s="170" t="s">
        <v>211</v>
      </c>
      <c r="B17" s="4">
        <v>1915.7079530000001</v>
      </c>
      <c r="C17" s="7">
        <v>1915.7079530000001</v>
      </c>
      <c r="D17" s="7">
        <v>154.72308919</v>
      </c>
      <c r="E17" s="53">
        <f t="shared" si="0"/>
        <v>8.0765488783247741E-2</v>
      </c>
      <c r="F17" s="35">
        <v>1638.273463</v>
      </c>
      <c r="G17" s="36">
        <v>1638.273463</v>
      </c>
      <c r="H17" s="36">
        <v>31.513718709999999</v>
      </c>
      <c r="I17" s="14">
        <f t="shared" si="1"/>
        <v>1.9235933085488793E-2</v>
      </c>
    </row>
    <row r="18" spans="1:9" x14ac:dyDescent="0.25">
      <c r="A18" s="171" t="s">
        <v>212</v>
      </c>
      <c r="B18" s="4">
        <v>27.702269000000001</v>
      </c>
      <c r="C18" s="7">
        <v>27.702269000000001</v>
      </c>
      <c r="D18" s="7">
        <v>1.2822011799999999</v>
      </c>
      <c r="E18" s="53">
        <f t="shared" si="0"/>
        <v>4.6285059898884089E-2</v>
      </c>
      <c r="F18" s="35">
        <v>1.2581</v>
      </c>
      <c r="G18" s="36">
        <v>1.2581</v>
      </c>
      <c r="H18" s="36">
        <v>0</v>
      </c>
      <c r="I18" s="14">
        <f t="shared" si="1"/>
        <v>0</v>
      </c>
    </row>
    <row r="19" spans="1:9" x14ac:dyDescent="0.25">
      <c r="A19" s="171" t="s">
        <v>213</v>
      </c>
      <c r="B19" s="4">
        <v>30.403946000000001</v>
      </c>
      <c r="C19" s="7">
        <v>30.403946000000001</v>
      </c>
      <c r="D19" s="7">
        <v>1.91790854</v>
      </c>
      <c r="E19" s="53">
        <f t="shared" si="0"/>
        <v>6.3080908642582117E-2</v>
      </c>
      <c r="F19" s="35">
        <v>665.26155100000005</v>
      </c>
      <c r="G19" s="36">
        <v>665.26155100000005</v>
      </c>
      <c r="H19" s="36">
        <v>37.749188889999999</v>
      </c>
      <c r="I19" s="14">
        <f t="shared" si="1"/>
        <v>5.6743379853016633E-2</v>
      </c>
    </row>
    <row r="20" spans="1:9" x14ac:dyDescent="0.25">
      <c r="A20" s="169" t="s">
        <v>214</v>
      </c>
      <c r="B20" s="4">
        <v>66.637037000000007</v>
      </c>
      <c r="C20" s="7">
        <v>66.637037000000007</v>
      </c>
      <c r="D20" s="7">
        <v>4.3633915500000002</v>
      </c>
      <c r="E20" s="53">
        <f t="shared" si="0"/>
        <v>6.5479975497710077E-2</v>
      </c>
      <c r="F20" s="35">
        <v>127.50920000000001</v>
      </c>
      <c r="G20" s="36">
        <v>127.50920000000001</v>
      </c>
      <c r="H20" s="36">
        <v>3.5750000000000002</v>
      </c>
      <c r="I20" s="14">
        <f t="shared" si="1"/>
        <v>2.8037192610415561E-2</v>
      </c>
    </row>
    <row r="21" spans="1:9" x14ac:dyDescent="0.25">
      <c r="A21" s="171" t="s">
        <v>215</v>
      </c>
      <c r="B21" s="4">
        <v>1390.8270990000001</v>
      </c>
      <c r="C21" s="7">
        <v>1390.8270990000001</v>
      </c>
      <c r="D21" s="7">
        <v>91.397408010000007</v>
      </c>
      <c r="E21" s="53">
        <f t="shared" si="0"/>
        <v>6.5714428540912403E-2</v>
      </c>
      <c r="F21" s="35">
        <v>506.46143699999999</v>
      </c>
      <c r="G21" s="36">
        <v>506.46143699999999</v>
      </c>
      <c r="H21" s="36">
        <v>15.915268800000002</v>
      </c>
      <c r="I21" s="14">
        <f t="shared" si="1"/>
        <v>3.1424443476433923E-2</v>
      </c>
    </row>
    <row r="22" spans="1:9" x14ac:dyDescent="0.25">
      <c r="A22" s="172" t="s">
        <v>216</v>
      </c>
      <c r="B22" s="4">
        <v>36.089022</v>
      </c>
      <c r="C22" s="7">
        <v>36.089022</v>
      </c>
      <c r="D22" s="7">
        <v>1.0645700900000001</v>
      </c>
      <c r="E22" s="53">
        <f t="shared" si="0"/>
        <v>2.9498446646739281E-2</v>
      </c>
      <c r="F22" s="35">
        <v>6.125</v>
      </c>
      <c r="G22" s="36">
        <v>6.125</v>
      </c>
      <c r="H22" s="36">
        <v>2.8377220000000002E-2</v>
      </c>
      <c r="I22" s="14">
        <f t="shared" si="1"/>
        <v>4.633015510204082E-3</v>
      </c>
    </row>
    <row r="23" spans="1:9" x14ac:dyDescent="0.25">
      <c r="A23" s="172" t="s">
        <v>217</v>
      </c>
      <c r="B23" s="4">
        <v>14.442424000000001</v>
      </c>
      <c r="C23" s="7">
        <v>14.442424000000001</v>
      </c>
      <c r="D23" s="7">
        <v>0.87408938000000003</v>
      </c>
      <c r="E23" s="53">
        <f t="shared" si="0"/>
        <v>6.0522345833358721E-2</v>
      </c>
      <c r="F23" s="35">
        <v>103.29583599999999</v>
      </c>
      <c r="G23" s="36">
        <v>103.29583599999999</v>
      </c>
      <c r="H23" s="36">
        <v>22.336526929999998</v>
      </c>
      <c r="I23" s="14">
        <f t="shared" si="1"/>
        <v>0.21623840606701705</v>
      </c>
    </row>
    <row r="24" spans="1:9" x14ac:dyDescent="0.25">
      <c r="A24" s="172" t="s">
        <v>218</v>
      </c>
      <c r="B24" s="4">
        <v>499.03449999999998</v>
      </c>
      <c r="C24" s="7">
        <v>499.03449999999998</v>
      </c>
      <c r="D24" s="7">
        <v>8.1021351199999998</v>
      </c>
      <c r="E24" s="53">
        <f t="shared" si="0"/>
        <v>1.6235621224584672E-2</v>
      </c>
      <c r="F24" s="35">
        <v>132.37989999999999</v>
      </c>
      <c r="G24" s="36">
        <v>132.37989999999999</v>
      </c>
      <c r="H24" s="36">
        <v>0</v>
      </c>
      <c r="I24" s="14">
        <f t="shared" si="1"/>
        <v>0</v>
      </c>
    </row>
    <row r="25" spans="1:9" x14ac:dyDescent="0.25">
      <c r="A25" s="172" t="s">
        <v>219</v>
      </c>
      <c r="B25" s="4">
        <v>107.804514</v>
      </c>
      <c r="C25" s="7">
        <v>107.804514</v>
      </c>
      <c r="D25" s="7">
        <v>7.5341253699999999</v>
      </c>
      <c r="E25" s="53">
        <f t="shared" si="0"/>
        <v>6.9886919299130643E-2</v>
      </c>
      <c r="F25" s="35">
        <v>24.289570000000001</v>
      </c>
      <c r="G25" s="36">
        <v>24.289570000000001</v>
      </c>
      <c r="H25" s="36">
        <v>0</v>
      </c>
      <c r="I25" s="14">
        <f t="shared" si="1"/>
        <v>0</v>
      </c>
    </row>
    <row r="26" spans="1:9" x14ac:dyDescent="0.25">
      <c r="A26" s="172" t="s">
        <v>220</v>
      </c>
      <c r="B26" s="4">
        <v>900.29104099999995</v>
      </c>
      <c r="C26" s="7">
        <v>900.29104099999995</v>
      </c>
      <c r="D26" s="7">
        <v>63.20289416</v>
      </c>
      <c r="E26" s="53">
        <f t="shared" si="0"/>
        <v>7.0202735872832045E-2</v>
      </c>
      <c r="F26" s="35">
        <v>45.817999999999998</v>
      </c>
      <c r="G26" s="36">
        <v>45.817999999999998</v>
      </c>
      <c r="H26" s="36">
        <v>9.8154585399999998</v>
      </c>
      <c r="I26" s="14">
        <f t="shared" si="1"/>
        <v>0.21422712776638003</v>
      </c>
    </row>
    <row r="27" spans="1:9" x14ac:dyDescent="0.25">
      <c r="A27" s="172" t="s">
        <v>221</v>
      </c>
      <c r="B27" s="4">
        <v>30.231428000000001</v>
      </c>
      <c r="C27" s="7">
        <v>30.231428000000001</v>
      </c>
      <c r="D27" s="7">
        <v>1.7352648899999998</v>
      </c>
      <c r="E27" s="53">
        <f t="shared" si="0"/>
        <v>5.7399368961333873E-2</v>
      </c>
      <c r="F27" s="35">
        <v>254.16719800000001</v>
      </c>
      <c r="G27" s="36">
        <v>254.16719800000001</v>
      </c>
      <c r="H27" s="36">
        <v>4.0909290000000001E-2</v>
      </c>
      <c r="I27" s="14">
        <f t="shared" si="1"/>
        <v>1.6095424713302305E-4</v>
      </c>
    </row>
    <row r="28" spans="1:9" x14ac:dyDescent="0.25">
      <c r="A28" s="172" t="s">
        <v>30</v>
      </c>
      <c r="B28" s="4">
        <v>3.478507</v>
      </c>
      <c r="C28" s="7">
        <v>3.478507</v>
      </c>
      <c r="D28" s="7">
        <v>0.24469248000000002</v>
      </c>
      <c r="E28" s="53">
        <f t="shared" si="0"/>
        <v>7.0344110274896676E-2</v>
      </c>
      <c r="F28" s="5" t="s">
        <v>19</v>
      </c>
      <c r="G28" s="6" t="s">
        <v>19</v>
      </c>
      <c r="H28" s="6" t="s">
        <v>19</v>
      </c>
      <c r="I28" s="14" t="s">
        <v>19</v>
      </c>
    </row>
    <row r="29" spans="1:9" x14ac:dyDescent="0.25">
      <c r="A29" s="169" t="s">
        <v>222</v>
      </c>
      <c r="B29" s="4">
        <v>43.159554</v>
      </c>
      <c r="C29" s="7">
        <v>43.159554</v>
      </c>
      <c r="D29" s="7">
        <v>3.0588843300000002</v>
      </c>
      <c r="E29" s="53">
        <f t="shared" si="0"/>
        <v>7.0873863293397329E-2</v>
      </c>
      <c r="F29" s="35">
        <v>41.061008000000001</v>
      </c>
      <c r="G29" s="36">
        <v>41.061008000000001</v>
      </c>
      <c r="H29" s="36">
        <v>6.7341240000000011E-2</v>
      </c>
      <c r="I29" s="14">
        <f t="shared" ref="I29:I35" si="2">H29/G29</f>
        <v>1.6400289052816242E-3</v>
      </c>
    </row>
    <row r="30" spans="1:9" x14ac:dyDescent="0.25">
      <c r="A30" s="169" t="s">
        <v>223</v>
      </c>
      <c r="B30" s="4">
        <v>30.941818999999999</v>
      </c>
      <c r="C30" s="7">
        <v>30.941818999999999</v>
      </c>
      <c r="D30" s="7">
        <v>2.76896385</v>
      </c>
      <c r="E30" s="53">
        <f t="shared" si="0"/>
        <v>8.9489368740732406E-2</v>
      </c>
      <c r="F30" s="35">
        <v>69.285537000000005</v>
      </c>
      <c r="G30" s="36">
        <v>69.285537000000005</v>
      </c>
      <c r="H30" s="36">
        <v>0.61266189999999998</v>
      </c>
      <c r="I30" s="14">
        <f t="shared" si="2"/>
        <v>8.8425655126263929E-3</v>
      </c>
    </row>
    <row r="31" spans="1:9" x14ac:dyDescent="0.25">
      <c r="A31" s="169" t="s">
        <v>293</v>
      </c>
      <c r="B31" s="4">
        <v>8.8420830000000006</v>
      </c>
      <c r="C31" s="7">
        <v>8.8420830000000006</v>
      </c>
      <c r="D31" s="7">
        <v>0.24999739000000001</v>
      </c>
      <c r="E31" s="53">
        <f t="shared" si="0"/>
        <v>2.8273585534087386E-2</v>
      </c>
      <c r="F31" s="35">
        <v>2.9774790000000002</v>
      </c>
      <c r="G31" s="36">
        <v>2.9774790000000002</v>
      </c>
      <c r="H31" s="36">
        <v>0</v>
      </c>
      <c r="I31" s="14">
        <f t="shared" si="2"/>
        <v>0</v>
      </c>
    </row>
    <row r="32" spans="1:9" x14ac:dyDescent="0.25">
      <c r="A32" s="172" t="s">
        <v>22</v>
      </c>
      <c r="B32" s="4">
        <v>333.3304</v>
      </c>
      <c r="C32" s="7">
        <v>333.3304</v>
      </c>
      <c r="D32" s="7">
        <v>19.341035640000001</v>
      </c>
      <c r="E32" s="53">
        <f t="shared" si="0"/>
        <v>5.8023617527834248E-2</v>
      </c>
      <c r="F32" s="35">
        <v>51.808999999999997</v>
      </c>
      <c r="G32" s="36">
        <v>51.808999999999997</v>
      </c>
      <c r="H32" s="36">
        <v>7.65348381</v>
      </c>
      <c r="I32" s="14">
        <f t="shared" si="2"/>
        <v>0.14772498619930902</v>
      </c>
    </row>
    <row r="33" spans="1:9" x14ac:dyDescent="0.25">
      <c r="A33" s="172" t="s">
        <v>26</v>
      </c>
      <c r="B33" s="4">
        <v>260.791425</v>
      </c>
      <c r="C33" s="7">
        <v>260.791425</v>
      </c>
      <c r="D33" s="7">
        <v>17.042526120000002</v>
      </c>
      <c r="E33" s="53">
        <f t="shared" si="0"/>
        <v>6.5349258013372186E-2</v>
      </c>
      <c r="F33" s="5">
        <v>15.070793999999999</v>
      </c>
      <c r="G33" s="6">
        <v>15.070793999999999</v>
      </c>
      <c r="H33" s="6">
        <v>2.1366939999999997E-2</v>
      </c>
      <c r="I33" s="14">
        <f t="shared" si="2"/>
        <v>1.4177713529890993E-3</v>
      </c>
    </row>
    <row r="34" spans="1:9" x14ac:dyDescent="0.25">
      <c r="A34" s="169" t="s">
        <v>25</v>
      </c>
      <c r="B34" s="4">
        <v>10.22246</v>
      </c>
      <c r="C34" s="7">
        <v>10.22246</v>
      </c>
      <c r="D34" s="7">
        <v>0.55788480000000007</v>
      </c>
      <c r="E34" s="53">
        <f t="shared" si="0"/>
        <v>5.4574417508114495E-2</v>
      </c>
      <c r="F34" s="35">
        <v>1.8916599999999999</v>
      </c>
      <c r="G34" s="36">
        <v>1.8916599999999999</v>
      </c>
      <c r="H34" s="36">
        <v>0</v>
      </c>
      <c r="I34" s="14">
        <f t="shared" si="2"/>
        <v>0</v>
      </c>
    </row>
    <row r="35" spans="1:9" x14ac:dyDescent="0.25">
      <c r="A35" s="172" t="s">
        <v>32</v>
      </c>
      <c r="B35" s="4">
        <v>222.52425199999999</v>
      </c>
      <c r="C35" s="7">
        <v>222.52425199999999</v>
      </c>
      <c r="D35" s="7">
        <v>13.735175310000001</v>
      </c>
      <c r="E35" s="53">
        <f t="shared" si="0"/>
        <v>6.1724397168179228E-2</v>
      </c>
      <c r="F35" s="5">
        <v>12.084718000000001</v>
      </c>
      <c r="G35" s="6">
        <v>12.084718000000001</v>
      </c>
      <c r="H35" s="6">
        <v>0.32541759999999997</v>
      </c>
      <c r="I35" s="14">
        <f t="shared" si="2"/>
        <v>2.6928025958073656E-2</v>
      </c>
    </row>
    <row r="36" spans="1:9" x14ac:dyDescent="0.25">
      <c r="A36" s="172" t="s">
        <v>18</v>
      </c>
      <c r="B36" s="4">
        <v>16.945007</v>
      </c>
      <c r="C36" s="7">
        <v>16.945007</v>
      </c>
      <c r="D36" s="7">
        <v>0.68051578000000001</v>
      </c>
      <c r="E36" s="53">
        <f t="shared" si="0"/>
        <v>4.0160253695970739E-2</v>
      </c>
      <c r="F36" s="59">
        <v>1</v>
      </c>
      <c r="G36" s="60">
        <v>1</v>
      </c>
      <c r="H36" s="60">
        <v>6.3224589999999997E-2</v>
      </c>
      <c r="I36" s="14" t="s">
        <v>19</v>
      </c>
    </row>
    <row r="37" spans="1:9" x14ac:dyDescent="0.25">
      <c r="A37" s="169" t="s">
        <v>224</v>
      </c>
      <c r="B37" s="4">
        <v>2.4702000000000002</v>
      </c>
      <c r="C37" s="7">
        <v>2.4702000000000002</v>
      </c>
      <c r="D37" s="7">
        <v>0</v>
      </c>
      <c r="E37" s="53">
        <f t="shared" si="0"/>
        <v>0</v>
      </c>
      <c r="F37" s="59" t="s">
        <v>19</v>
      </c>
      <c r="G37" s="60" t="s">
        <v>19</v>
      </c>
      <c r="H37" s="60" t="s">
        <v>19</v>
      </c>
      <c r="I37" s="14" t="s">
        <v>19</v>
      </c>
    </row>
    <row r="38" spans="1:9" x14ac:dyDescent="0.25">
      <c r="A38" s="169" t="s">
        <v>23</v>
      </c>
      <c r="B38" s="4">
        <v>39.091703000000003</v>
      </c>
      <c r="C38" s="7">
        <v>39.091703000000003</v>
      </c>
      <c r="D38" s="7">
        <v>2.9708947299999999</v>
      </c>
      <c r="E38" s="53">
        <f>D38/C38</f>
        <v>7.5998089159738061E-2</v>
      </c>
      <c r="F38" s="59" t="s">
        <v>19</v>
      </c>
      <c r="G38" s="60" t="s">
        <v>19</v>
      </c>
      <c r="H38" s="60" t="s">
        <v>19</v>
      </c>
      <c r="I38" s="14" t="s">
        <v>19</v>
      </c>
    </row>
    <row r="39" spans="1:9" x14ac:dyDescent="0.25">
      <c r="A39" s="169" t="s">
        <v>31</v>
      </c>
      <c r="B39" s="4">
        <v>4.8281510000000001</v>
      </c>
      <c r="C39" s="7">
        <v>4.8281510000000001</v>
      </c>
      <c r="D39" s="7">
        <v>0.41614021000000001</v>
      </c>
      <c r="E39" s="53">
        <f t="shared" ref="E39:E41" si="3">D39/C39</f>
        <v>8.6190388411630042E-2</v>
      </c>
      <c r="F39" s="59">
        <v>0.45500000000000002</v>
      </c>
      <c r="G39" s="60">
        <v>0.45500000000000002</v>
      </c>
      <c r="H39" s="60">
        <v>0</v>
      </c>
      <c r="I39" s="14">
        <f t="shared" ref="I39:I41" si="4">H39/G39</f>
        <v>0</v>
      </c>
    </row>
    <row r="40" spans="1:9" x14ac:dyDescent="0.25">
      <c r="A40" s="171" t="s">
        <v>17</v>
      </c>
      <c r="B40" s="4">
        <v>5.6229740000000001</v>
      </c>
      <c r="C40" s="7">
        <v>5.6229740000000001</v>
      </c>
      <c r="D40" s="7">
        <v>0.33887281000000002</v>
      </c>
      <c r="E40" s="53">
        <f t="shared" si="3"/>
        <v>6.0265761499163968E-2</v>
      </c>
      <c r="F40" s="59">
        <v>1.382226</v>
      </c>
      <c r="G40" s="60">
        <v>1.382226</v>
      </c>
      <c r="H40" s="60">
        <v>1.242591E-2</v>
      </c>
      <c r="I40" s="14">
        <f t="shared" si="4"/>
        <v>8.989781699953554E-3</v>
      </c>
    </row>
    <row r="41" spans="1:9" x14ac:dyDescent="0.25">
      <c r="A41" s="171" t="s">
        <v>78</v>
      </c>
      <c r="B41" s="4">
        <v>7.296195</v>
      </c>
      <c r="C41" s="7">
        <v>7.296195</v>
      </c>
      <c r="D41" s="7">
        <v>0.45694604</v>
      </c>
      <c r="E41" s="53">
        <f t="shared" si="3"/>
        <v>6.2627991713489012E-2</v>
      </c>
      <c r="F41" s="59">
        <v>0.719661</v>
      </c>
      <c r="G41" s="60">
        <v>0.719661</v>
      </c>
      <c r="H41" s="60">
        <v>8.9748299999999996E-3</v>
      </c>
      <c r="I41" s="14">
        <f t="shared" si="4"/>
        <v>1.2470913388387031E-2</v>
      </c>
    </row>
    <row r="42" spans="1:9" ht="15.75" thickBot="1" x14ac:dyDescent="0.3">
      <c r="A42" s="173" t="s">
        <v>34</v>
      </c>
      <c r="B42" s="41">
        <v>5630.6027430000004</v>
      </c>
      <c r="C42" s="42">
        <v>5630.6027430000004</v>
      </c>
      <c r="D42" s="42">
        <v>276.02225773000004</v>
      </c>
      <c r="E42" s="54">
        <f>D42/C42</f>
        <v>4.9021795770115832E-2</v>
      </c>
      <c r="F42" s="203" t="s">
        <v>19</v>
      </c>
      <c r="G42" s="204" t="s">
        <v>19</v>
      </c>
      <c r="H42" s="204" t="s">
        <v>19</v>
      </c>
      <c r="I42" s="190" t="s">
        <v>19</v>
      </c>
    </row>
    <row r="43" spans="1:9" ht="15.75" thickBot="1" x14ac:dyDescent="0.3">
      <c r="A43" s="182" t="s">
        <v>92</v>
      </c>
      <c r="B43" s="8">
        <f>SUM(B44:B86)</f>
        <v>6196.7288159999998</v>
      </c>
      <c r="C43" s="9">
        <f>SUM(C44:C86)</f>
        <v>6196.7288159999998</v>
      </c>
      <c r="D43" s="9">
        <f>SUM(D44:D86)</f>
        <v>456.41641808999998</v>
      </c>
      <c r="E43" s="20">
        <f>D43/C43</f>
        <v>7.3654412132983682E-2</v>
      </c>
      <c r="F43" s="12">
        <f>SUM(F44:F86)</f>
        <v>3834.886196999998</v>
      </c>
      <c r="G43" s="13">
        <f>SUM(G44:G86)</f>
        <v>3834.886196999998</v>
      </c>
      <c r="H43" s="13">
        <f>SUM(H44:H86)</f>
        <v>10.200964500000001</v>
      </c>
      <c r="I43" s="20">
        <f>H43/G43</f>
        <v>2.6600436038962871E-3</v>
      </c>
    </row>
    <row r="44" spans="1:9" x14ac:dyDescent="0.25">
      <c r="A44" s="183" t="s">
        <v>225</v>
      </c>
      <c r="B44" s="39">
        <v>6.4955579999999999</v>
      </c>
      <c r="C44" s="40">
        <v>6.4955579999999999</v>
      </c>
      <c r="D44" s="40">
        <v>0.31124232000000002</v>
      </c>
      <c r="E44" s="21">
        <f>D44/C44</f>
        <v>4.7916179025728048E-2</v>
      </c>
      <c r="F44" s="229">
        <v>4.7171000000000003</v>
      </c>
      <c r="G44" s="34">
        <v>4.7171000000000003</v>
      </c>
      <c r="H44" s="34">
        <v>0</v>
      </c>
      <c r="I44" s="21">
        <f>H44/G44</f>
        <v>0</v>
      </c>
    </row>
    <row r="45" spans="1:9" x14ac:dyDescent="0.25">
      <c r="A45" s="184" t="s">
        <v>226</v>
      </c>
      <c r="B45" s="4">
        <v>56.031345999999999</v>
      </c>
      <c r="C45" s="7">
        <v>56.031345999999999</v>
      </c>
      <c r="D45" s="7">
        <v>0.96071030000000002</v>
      </c>
      <c r="E45" s="14">
        <f>D45/C45</f>
        <v>1.714594362948197E-2</v>
      </c>
      <c r="F45" s="230">
        <v>21.538133999999999</v>
      </c>
      <c r="G45" s="36">
        <v>21.538133999999999</v>
      </c>
      <c r="H45" s="36">
        <v>0.25151127000000001</v>
      </c>
      <c r="I45" s="14">
        <f>H45/G45</f>
        <v>1.1677486545491824E-2</v>
      </c>
    </row>
    <row r="46" spans="1:9" x14ac:dyDescent="0.25">
      <c r="A46" s="184" t="s">
        <v>227</v>
      </c>
      <c r="B46" s="4">
        <v>23.7</v>
      </c>
      <c r="C46" s="7">
        <v>23.7</v>
      </c>
      <c r="D46" s="7">
        <v>1.63386393</v>
      </c>
      <c r="E46" s="14">
        <f t="shared" ref="E46:E49" si="5">D46/C46</f>
        <v>6.8939406329113925E-2</v>
      </c>
      <c r="F46" s="230">
        <v>3.3</v>
      </c>
      <c r="G46" s="36">
        <v>3.3</v>
      </c>
      <c r="H46" s="36">
        <v>0.40819240999999995</v>
      </c>
      <c r="I46" s="14">
        <f t="shared" ref="I46:I53" si="6">H46/G46</f>
        <v>0.12369466969696968</v>
      </c>
    </row>
    <row r="47" spans="1:9" x14ac:dyDescent="0.25">
      <c r="A47" s="184" t="s">
        <v>228</v>
      </c>
      <c r="B47" s="4">
        <v>14.7188</v>
      </c>
      <c r="C47" s="7">
        <v>14.7188</v>
      </c>
      <c r="D47" s="7">
        <v>0.81585273999999997</v>
      </c>
      <c r="E47" s="14">
        <f t="shared" si="5"/>
        <v>5.5429297225317281E-2</v>
      </c>
      <c r="F47" s="230">
        <v>3.5171000000000001</v>
      </c>
      <c r="G47" s="36">
        <v>3.5171000000000001</v>
      </c>
      <c r="H47" s="36">
        <v>1.7189679999999999E-2</v>
      </c>
      <c r="I47" s="14">
        <f t="shared" si="6"/>
        <v>4.8874584174461912E-3</v>
      </c>
    </row>
    <row r="48" spans="1:9" x14ac:dyDescent="0.25">
      <c r="A48" s="184" t="s">
        <v>229</v>
      </c>
      <c r="B48" s="4">
        <v>39.722000000000001</v>
      </c>
      <c r="C48" s="7">
        <v>39.722000000000001</v>
      </c>
      <c r="D48" s="7">
        <v>1.9928716299999998</v>
      </c>
      <c r="E48" s="14">
        <f t="shared" si="5"/>
        <v>5.0170475555107993E-2</v>
      </c>
      <c r="F48" s="230">
        <v>8.3818999999999999</v>
      </c>
      <c r="G48" s="36">
        <v>8.3818999999999999</v>
      </c>
      <c r="H48" s="36">
        <v>0</v>
      </c>
      <c r="I48" s="14">
        <f t="shared" si="6"/>
        <v>0</v>
      </c>
    </row>
    <row r="49" spans="1:9" x14ac:dyDescent="0.25">
      <c r="A49" s="184" t="s">
        <v>198</v>
      </c>
      <c r="B49" s="4">
        <v>4910.6621510000004</v>
      </c>
      <c r="C49" s="7">
        <v>4910.6621510000004</v>
      </c>
      <c r="D49" s="7">
        <v>391.15059016000004</v>
      </c>
      <c r="E49" s="14">
        <f t="shared" si="5"/>
        <v>7.9653329455854877E-2</v>
      </c>
      <c r="F49" s="230">
        <v>374.82938000000001</v>
      </c>
      <c r="G49" s="36">
        <v>374.82938000000001</v>
      </c>
      <c r="H49" s="36">
        <v>9.3393659999999976E-2</v>
      </c>
      <c r="I49" s="14">
        <f t="shared" si="6"/>
        <v>2.4916312590010946E-4</v>
      </c>
    </row>
    <row r="50" spans="1:9" x14ac:dyDescent="0.25">
      <c r="A50" s="184" t="s">
        <v>292</v>
      </c>
      <c r="B50" s="5" t="s">
        <v>19</v>
      </c>
      <c r="C50" s="6" t="s">
        <v>19</v>
      </c>
      <c r="D50" s="6" t="s">
        <v>19</v>
      </c>
      <c r="E50" s="14" t="s">
        <v>19</v>
      </c>
      <c r="F50" s="230">
        <v>2067.5320489999999</v>
      </c>
      <c r="G50" s="36">
        <v>2067.5320489999999</v>
      </c>
      <c r="H50" s="36">
        <v>0.49859365999999999</v>
      </c>
      <c r="I50" s="14">
        <f t="shared" si="6"/>
        <v>2.4115401753561886E-4</v>
      </c>
    </row>
    <row r="51" spans="1:9" x14ac:dyDescent="0.25">
      <c r="A51" s="184" t="s">
        <v>230</v>
      </c>
      <c r="B51" s="4">
        <v>19.083057</v>
      </c>
      <c r="C51" s="7">
        <v>19.083057</v>
      </c>
      <c r="D51" s="7">
        <v>0.82019445999999996</v>
      </c>
      <c r="E51" s="14">
        <f t="shared" ref="E51:E86" si="7">D51/C51</f>
        <v>4.2980244727037181E-2</v>
      </c>
      <c r="F51" s="230">
        <v>13.126018</v>
      </c>
      <c r="G51" s="36">
        <v>13.126018</v>
      </c>
      <c r="H51" s="36">
        <v>3.5500000000000001E-4</v>
      </c>
      <c r="I51" s="14">
        <f t="shared" si="6"/>
        <v>2.7045521345468213E-5</v>
      </c>
    </row>
    <row r="52" spans="1:9" ht="15" customHeight="1" x14ac:dyDescent="0.25">
      <c r="A52" s="184" t="s">
        <v>283</v>
      </c>
      <c r="B52" s="5">
        <v>7.9725999999999999</v>
      </c>
      <c r="C52" s="7">
        <v>7.9725999999999999</v>
      </c>
      <c r="D52" s="7">
        <v>0.29897794999999999</v>
      </c>
      <c r="E52" s="14">
        <f t="shared" si="7"/>
        <v>3.7500683591300203E-2</v>
      </c>
      <c r="F52" s="231">
        <v>2.9756999999999998</v>
      </c>
      <c r="G52" s="60">
        <v>2.9756999999999998</v>
      </c>
      <c r="H52" s="60">
        <v>5.0000000000000001E-3</v>
      </c>
      <c r="I52" s="14">
        <f t="shared" si="6"/>
        <v>1.6802769096347079E-3</v>
      </c>
    </row>
    <row r="53" spans="1:9" x14ac:dyDescent="0.25">
      <c r="A53" s="184" t="s">
        <v>231</v>
      </c>
      <c r="B53" s="4">
        <v>9.3352000000000004</v>
      </c>
      <c r="C53" s="7">
        <v>9.3352000000000004</v>
      </c>
      <c r="D53" s="7">
        <v>0.43090052000000001</v>
      </c>
      <c r="E53" s="14">
        <f t="shared" si="7"/>
        <v>4.6158681120918671E-2</v>
      </c>
      <c r="F53" s="230">
        <v>0.2145</v>
      </c>
      <c r="G53" s="36">
        <v>0.2145</v>
      </c>
      <c r="H53" s="36">
        <v>0</v>
      </c>
      <c r="I53" s="14">
        <f t="shared" si="6"/>
        <v>0</v>
      </c>
    </row>
    <row r="54" spans="1:9" x14ac:dyDescent="0.25">
      <c r="A54" s="184" t="s">
        <v>232</v>
      </c>
      <c r="B54" s="4">
        <v>1.6757</v>
      </c>
      <c r="C54" s="7">
        <v>1.6757</v>
      </c>
      <c r="D54" s="7">
        <v>9.1427309999999998E-2</v>
      </c>
      <c r="E54" s="14">
        <f t="shared" si="7"/>
        <v>5.4560667183863459E-2</v>
      </c>
      <c r="F54" s="231" t="s">
        <v>19</v>
      </c>
      <c r="G54" s="60" t="s">
        <v>19</v>
      </c>
      <c r="H54" s="60" t="s">
        <v>19</v>
      </c>
      <c r="I54" s="14" t="s">
        <v>19</v>
      </c>
    </row>
    <row r="55" spans="1:9" x14ac:dyDescent="0.25">
      <c r="A55" s="184" t="s">
        <v>56</v>
      </c>
      <c r="B55" s="4">
        <v>19.2</v>
      </c>
      <c r="C55" s="7">
        <v>19.2</v>
      </c>
      <c r="D55" s="7">
        <v>0.67859893000000004</v>
      </c>
      <c r="E55" s="14">
        <f t="shared" si="7"/>
        <v>3.5343694270833337E-2</v>
      </c>
      <c r="F55" s="230">
        <v>526.62674200000004</v>
      </c>
      <c r="G55" s="36">
        <v>526.62674200000004</v>
      </c>
      <c r="H55" s="36">
        <v>0.99132889000000002</v>
      </c>
      <c r="I55" s="14">
        <f t="shared" ref="I55:I85" si="8">H55/G55</f>
        <v>1.8824127431037293E-3</v>
      </c>
    </row>
    <row r="56" spans="1:9" x14ac:dyDescent="0.25">
      <c r="A56" s="184" t="s">
        <v>233</v>
      </c>
      <c r="B56" s="4">
        <v>6.7022719999999998</v>
      </c>
      <c r="C56" s="7">
        <v>6.7022719999999998</v>
      </c>
      <c r="D56" s="7">
        <v>0.30880684999999997</v>
      </c>
      <c r="E56" s="14">
        <f t="shared" si="7"/>
        <v>4.6074950404877628E-2</v>
      </c>
      <c r="F56" s="230">
        <v>6.8536999999999999</v>
      </c>
      <c r="G56" s="36">
        <v>6.8536999999999999</v>
      </c>
      <c r="H56" s="36">
        <v>2.0336679999999999E-2</v>
      </c>
      <c r="I56" s="14">
        <f t="shared" si="8"/>
        <v>2.9672556429373915E-3</v>
      </c>
    </row>
    <row r="57" spans="1:9" x14ac:dyDescent="0.25">
      <c r="A57" s="184" t="s">
        <v>287</v>
      </c>
      <c r="B57" s="4">
        <v>13.949481</v>
      </c>
      <c r="C57" s="7">
        <v>13.949481</v>
      </c>
      <c r="D57" s="7">
        <v>0.89674750000000003</v>
      </c>
      <c r="E57" s="14">
        <f t="shared" si="7"/>
        <v>6.428536660252808E-2</v>
      </c>
      <c r="F57" s="230">
        <v>26.263635000000001</v>
      </c>
      <c r="G57" s="36">
        <v>26.263635000000001</v>
      </c>
      <c r="H57" s="36">
        <v>0.30407790999999995</v>
      </c>
      <c r="I57" s="14">
        <f t="shared" si="8"/>
        <v>1.1577906485526469E-2</v>
      </c>
    </row>
    <row r="58" spans="1:9" x14ac:dyDescent="0.25">
      <c r="A58" s="184" t="s">
        <v>288</v>
      </c>
      <c r="B58" s="4">
        <v>11.12649</v>
      </c>
      <c r="C58" s="7">
        <v>11.12649</v>
      </c>
      <c r="D58" s="7">
        <v>0.47103953000000004</v>
      </c>
      <c r="E58" s="14">
        <f t="shared" si="7"/>
        <v>4.2334961879262917E-2</v>
      </c>
      <c r="F58" s="230">
        <v>1.0297000000000001</v>
      </c>
      <c r="G58" s="36">
        <v>1.0297000000000001</v>
      </c>
      <c r="H58" s="36">
        <v>0</v>
      </c>
      <c r="I58" s="14">
        <f t="shared" si="8"/>
        <v>0</v>
      </c>
    </row>
    <row r="59" spans="1:9" x14ac:dyDescent="0.25">
      <c r="A59" s="184" t="s">
        <v>236</v>
      </c>
      <c r="B59" s="4">
        <v>4.5165350000000002</v>
      </c>
      <c r="C59" s="7">
        <v>4.5165350000000002</v>
      </c>
      <c r="D59" s="7">
        <v>0.25877974999999998</v>
      </c>
      <c r="E59" s="14">
        <f t="shared" si="7"/>
        <v>5.7296079848822151E-2</v>
      </c>
      <c r="F59" s="96">
        <v>1.7702</v>
      </c>
      <c r="G59" s="6">
        <v>1.7702</v>
      </c>
      <c r="H59" s="6">
        <v>5.1720000000000004E-3</v>
      </c>
      <c r="I59" s="14">
        <f t="shared" si="8"/>
        <v>2.9217037622867475E-3</v>
      </c>
    </row>
    <row r="60" spans="1:9" x14ac:dyDescent="0.25">
      <c r="A60" s="184" t="s">
        <v>237</v>
      </c>
      <c r="B60" s="4">
        <v>2.1464729999999999</v>
      </c>
      <c r="C60" s="7">
        <v>2.1464729999999999</v>
      </c>
      <c r="D60" s="7">
        <v>0.14499395000000001</v>
      </c>
      <c r="E60" s="14">
        <f t="shared" si="7"/>
        <v>6.7549859700075432E-2</v>
      </c>
      <c r="F60" s="230">
        <v>0.82584900000000006</v>
      </c>
      <c r="G60" s="36">
        <v>0.82584900000000006</v>
      </c>
      <c r="H60" s="36">
        <v>3.1586399999999999E-3</v>
      </c>
      <c r="I60" s="14">
        <f t="shared" si="8"/>
        <v>3.8247185623521973E-3</v>
      </c>
    </row>
    <row r="61" spans="1:9" x14ac:dyDescent="0.25">
      <c r="A61" s="184" t="s">
        <v>98</v>
      </c>
      <c r="B61" s="4">
        <v>3.9529969999999999</v>
      </c>
      <c r="C61" s="7">
        <v>3.9529969999999999</v>
      </c>
      <c r="D61" s="7">
        <v>0</v>
      </c>
      <c r="E61" s="14">
        <f t="shared" si="7"/>
        <v>0</v>
      </c>
      <c r="F61" s="231">
        <v>0.10730000000000001</v>
      </c>
      <c r="G61" s="60">
        <v>0.10730000000000001</v>
      </c>
      <c r="H61" s="60">
        <v>0</v>
      </c>
      <c r="I61" s="14">
        <f t="shared" si="8"/>
        <v>0</v>
      </c>
    </row>
    <row r="62" spans="1:9" ht="15.75" thickBot="1" x14ac:dyDescent="0.3">
      <c r="A62" s="185" t="s">
        <v>238</v>
      </c>
      <c r="B62" s="43">
        <v>17.805430000000001</v>
      </c>
      <c r="C62" s="44">
        <v>17.805430000000001</v>
      </c>
      <c r="D62" s="44">
        <v>1.1904498700000001</v>
      </c>
      <c r="E62" s="22">
        <f t="shared" si="7"/>
        <v>6.6858810486463957E-2</v>
      </c>
      <c r="F62" s="262">
        <v>5.44</v>
      </c>
      <c r="G62" s="38">
        <v>5.44</v>
      </c>
      <c r="H62" s="38">
        <v>0.54291299999999998</v>
      </c>
      <c r="I62" s="22">
        <f t="shared" si="8"/>
        <v>9.9800183823529398E-2</v>
      </c>
    </row>
    <row r="63" spans="1:9" x14ac:dyDescent="0.25">
      <c r="A63" s="183" t="s">
        <v>239</v>
      </c>
      <c r="B63" s="39">
        <v>9.4499999999999993</v>
      </c>
      <c r="C63" s="40">
        <v>9.4499999999999993</v>
      </c>
      <c r="D63" s="40">
        <v>0.52528514999999998</v>
      </c>
      <c r="E63" s="21">
        <f t="shared" si="7"/>
        <v>5.5585730158730161E-2</v>
      </c>
      <c r="F63" s="229">
        <v>55.811425</v>
      </c>
      <c r="G63" s="34">
        <v>55.811425</v>
      </c>
      <c r="H63" s="34">
        <v>0.74235423999999994</v>
      </c>
      <c r="I63" s="21">
        <f t="shared" si="8"/>
        <v>1.3301116034933707E-2</v>
      </c>
    </row>
    <row r="64" spans="1:9" x14ac:dyDescent="0.25">
      <c r="A64" s="184" t="s">
        <v>241</v>
      </c>
      <c r="B64" s="4">
        <v>7.553229</v>
      </c>
      <c r="C64" s="7">
        <v>7.553229</v>
      </c>
      <c r="D64" s="7">
        <v>0.41598708000000001</v>
      </c>
      <c r="E64" s="14">
        <f t="shared" si="7"/>
        <v>5.5074072294114214E-2</v>
      </c>
      <c r="F64" s="96">
        <v>3.3971070000000001</v>
      </c>
      <c r="G64" s="6">
        <v>3.3971070000000001</v>
      </c>
      <c r="H64" s="6">
        <v>0.15739249</v>
      </c>
      <c r="I64" s="14">
        <f t="shared" si="8"/>
        <v>4.633133133575127E-2</v>
      </c>
    </row>
    <row r="65" spans="1:9" x14ac:dyDescent="0.25">
      <c r="A65" s="184" t="s">
        <v>242</v>
      </c>
      <c r="B65" s="4">
        <v>57.687970999999997</v>
      </c>
      <c r="C65" s="7">
        <v>57.687970999999997</v>
      </c>
      <c r="D65" s="7">
        <v>2.1304694400000002</v>
      </c>
      <c r="E65" s="14">
        <f t="shared" si="7"/>
        <v>3.6930913032112017E-2</v>
      </c>
      <c r="F65" s="230">
        <v>152.560934</v>
      </c>
      <c r="G65" s="36">
        <v>152.560934</v>
      </c>
      <c r="H65" s="36">
        <v>4.0124999999999996E-3</v>
      </c>
      <c r="I65" s="14">
        <f t="shared" si="8"/>
        <v>2.6300966405986996E-5</v>
      </c>
    </row>
    <row r="66" spans="1:9" x14ac:dyDescent="0.25">
      <c r="A66" s="184" t="s">
        <v>277</v>
      </c>
      <c r="B66" s="4">
        <v>23.156248999999999</v>
      </c>
      <c r="C66" s="7">
        <v>23.156248999999999</v>
      </c>
      <c r="D66" s="7">
        <v>0.59802716</v>
      </c>
      <c r="E66" s="14">
        <f t="shared" si="7"/>
        <v>2.5825735420274675E-2</v>
      </c>
      <c r="F66" s="230">
        <v>116.985848</v>
      </c>
      <c r="G66" s="36">
        <v>116.985848</v>
      </c>
      <c r="H66" s="36">
        <v>0.58557615000000007</v>
      </c>
      <c r="I66" s="14">
        <f t="shared" si="8"/>
        <v>5.0055298141703439E-3</v>
      </c>
    </row>
    <row r="67" spans="1:9" x14ac:dyDescent="0.25">
      <c r="A67" s="184" t="s">
        <v>243</v>
      </c>
      <c r="B67" s="4">
        <v>27.308866999999999</v>
      </c>
      <c r="C67" s="7">
        <v>27.308866999999999</v>
      </c>
      <c r="D67" s="7">
        <v>0.57937495999999999</v>
      </c>
      <c r="E67" s="14">
        <f t="shared" si="7"/>
        <v>2.1215635200098195E-2</v>
      </c>
      <c r="F67" s="96">
        <v>40.594548000000003</v>
      </c>
      <c r="G67" s="6">
        <v>40.594548000000003</v>
      </c>
      <c r="H67" s="6">
        <v>6.3507499999999996E-3</v>
      </c>
      <c r="I67" s="14">
        <f t="shared" si="8"/>
        <v>1.5644342190975988E-4</v>
      </c>
    </row>
    <row r="68" spans="1:9" x14ac:dyDescent="0.25">
      <c r="A68" s="184" t="s">
        <v>244</v>
      </c>
      <c r="B68" s="4">
        <v>70.5</v>
      </c>
      <c r="C68" s="7">
        <v>70.5</v>
      </c>
      <c r="D68" s="7">
        <v>4.95710038</v>
      </c>
      <c r="E68" s="14">
        <f t="shared" si="7"/>
        <v>7.031348056737588E-2</v>
      </c>
      <c r="F68" s="96">
        <v>3.1</v>
      </c>
      <c r="G68" s="6">
        <v>3.1</v>
      </c>
      <c r="H68" s="6">
        <v>0.10714939999999999</v>
      </c>
      <c r="I68" s="14">
        <f t="shared" si="8"/>
        <v>3.4564322580645158E-2</v>
      </c>
    </row>
    <row r="69" spans="1:9" x14ac:dyDescent="0.25">
      <c r="A69" s="184" t="s">
        <v>245</v>
      </c>
      <c r="B69" s="4">
        <v>4.0870899999999999</v>
      </c>
      <c r="C69" s="7">
        <v>4.0870899999999999</v>
      </c>
      <c r="D69" s="7">
        <v>0.17567099999999999</v>
      </c>
      <c r="E69" s="14">
        <f t="shared" si="7"/>
        <v>4.298192601582055E-2</v>
      </c>
      <c r="F69" s="230">
        <v>3.4325000000000001</v>
      </c>
      <c r="G69" s="36">
        <v>3.4325000000000001</v>
      </c>
      <c r="H69" s="36">
        <v>0</v>
      </c>
      <c r="I69" s="14">
        <f t="shared" si="8"/>
        <v>0</v>
      </c>
    </row>
    <row r="70" spans="1:9" x14ac:dyDescent="0.25">
      <c r="A70" s="226" t="s">
        <v>246</v>
      </c>
      <c r="B70" s="4">
        <v>15.489632</v>
      </c>
      <c r="C70" s="7">
        <v>15.489632</v>
      </c>
      <c r="D70" s="7">
        <v>0.74380776999999998</v>
      </c>
      <c r="E70" s="14">
        <f t="shared" si="7"/>
        <v>4.8019718609196134E-2</v>
      </c>
      <c r="F70" s="230">
        <v>0.403368</v>
      </c>
      <c r="G70" s="36">
        <v>0.403368</v>
      </c>
      <c r="H70" s="36">
        <v>4.6127700000000004E-3</v>
      </c>
      <c r="I70" s="14">
        <f t="shared" si="8"/>
        <v>1.143563693699054E-2</v>
      </c>
    </row>
    <row r="71" spans="1:9" x14ac:dyDescent="0.25">
      <c r="A71" s="184" t="s">
        <v>247</v>
      </c>
      <c r="B71" s="4">
        <v>9.735849</v>
      </c>
      <c r="C71" s="7">
        <v>9.735849</v>
      </c>
      <c r="D71" s="7">
        <v>0.42732386999999999</v>
      </c>
      <c r="E71" s="14">
        <f t="shared" si="7"/>
        <v>4.3891793104022053E-2</v>
      </c>
      <c r="F71" s="96">
        <v>29.236284999999999</v>
      </c>
      <c r="G71" s="6">
        <v>29.236284999999999</v>
      </c>
      <c r="H71" s="6">
        <v>5.2153221799999994</v>
      </c>
      <c r="I71" s="14">
        <f t="shared" si="8"/>
        <v>0.1783852558558654</v>
      </c>
    </row>
    <row r="72" spans="1:9" x14ac:dyDescent="0.25">
      <c r="A72" s="227" t="s">
        <v>248</v>
      </c>
      <c r="B72" s="4">
        <v>5.41629</v>
      </c>
      <c r="C72" s="7">
        <v>5.41629</v>
      </c>
      <c r="D72" s="7">
        <v>0.23164999999999999</v>
      </c>
      <c r="E72" s="14">
        <f t="shared" si="7"/>
        <v>4.276912794551252E-2</v>
      </c>
      <c r="F72" s="230">
        <v>30.7182</v>
      </c>
      <c r="G72" s="36">
        <v>30.7182</v>
      </c>
      <c r="H72" s="36">
        <v>0</v>
      </c>
      <c r="I72" s="14">
        <f t="shared" si="8"/>
        <v>0</v>
      </c>
    </row>
    <row r="73" spans="1:9" x14ac:dyDescent="0.25">
      <c r="A73" s="227" t="s">
        <v>289</v>
      </c>
      <c r="B73" s="4">
        <v>44.825920000000004</v>
      </c>
      <c r="C73" s="7">
        <v>44.825920000000004</v>
      </c>
      <c r="D73" s="7">
        <v>0.32374018999999998</v>
      </c>
      <c r="E73" s="14">
        <f t="shared" si="7"/>
        <v>7.2221649884709549E-3</v>
      </c>
      <c r="F73" s="230">
        <v>137.56</v>
      </c>
      <c r="G73" s="36">
        <v>137.56</v>
      </c>
      <c r="H73" s="36">
        <v>0</v>
      </c>
      <c r="I73" s="14">
        <f t="shared" si="8"/>
        <v>0</v>
      </c>
    </row>
    <row r="74" spans="1:9" x14ac:dyDescent="0.25">
      <c r="A74" s="184" t="s">
        <v>249</v>
      </c>
      <c r="B74" s="4">
        <v>16.5185</v>
      </c>
      <c r="C74" s="7">
        <v>16.5185</v>
      </c>
      <c r="D74" s="7">
        <v>2.1097521299999999</v>
      </c>
      <c r="E74" s="14">
        <f t="shared" si="7"/>
        <v>0.12772056361049733</v>
      </c>
      <c r="F74" s="230">
        <v>7.6814999999999998</v>
      </c>
      <c r="G74" s="36">
        <v>7.6814999999999998</v>
      </c>
      <c r="H74" s="36">
        <v>2.4428099999999998E-2</v>
      </c>
      <c r="I74" s="14">
        <f t="shared" si="8"/>
        <v>3.1801210701034952E-3</v>
      </c>
    </row>
    <row r="75" spans="1:9" x14ac:dyDescent="0.25">
      <c r="A75" s="184" t="s">
        <v>250</v>
      </c>
      <c r="B75" s="4">
        <v>3.4237350000000002</v>
      </c>
      <c r="C75" s="7">
        <v>3.4237350000000002</v>
      </c>
      <c r="D75" s="7">
        <v>0.16643633999999999</v>
      </c>
      <c r="E75" s="14">
        <f t="shared" si="7"/>
        <v>4.8612506517005542E-2</v>
      </c>
      <c r="F75" s="231">
        <v>0.60600100000000001</v>
      </c>
      <c r="G75" s="60">
        <v>0.60600100000000001</v>
      </c>
      <c r="H75" s="60">
        <v>0</v>
      </c>
      <c r="I75" s="14">
        <f t="shared" si="8"/>
        <v>0</v>
      </c>
    </row>
    <row r="76" spans="1:9" x14ac:dyDescent="0.25">
      <c r="A76" s="184" t="s">
        <v>251</v>
      </c>
      <c r="B76" s="4">
        <v>61.771307</v>
      </c>
      <c r="C76" s="7">
        <v>61.771307</v>
      </c>
      <c r="D76" s="7">
        <v>3.7567119399999997</v>
      </c>
      <c r="E76" s="14">
        <f t="shared" si="7"/>
        <v>6.0816455445891725E-2</v>
      </c>
      <c r="F76" s="230">
        <v>20.782958000000001</v>
      </c>
      <c r="G76" s="36">
        <v>20.782958000000001</v>
      </c>
      <c r="H76" s="36">
        <v>0.12803866999999999</v>
      </c>
      <c r="I76" s="14">
        <f t="shared" si="8"/>
        <v>6.160752959227459E-3</v>
      </c>
    </row>
    <row r="77" spans="1:9" x14ac:dyDescent="0.25">
      <c r="A77" s="184" t="s">
        <v>290</v>
      </c>
      <c r="B77" s="5">
        <v>3.010891</v>
      </c>
      <c r="C77" s="6">
        <v>3.010891</v>
      </c>
      <c r="D77" s="6">
        <v>0.15675714999999998</v>
      </c>
      <c r="E77" s="14">
        <f t="shared" si="7"/>
        <v>5.2063375924269586E-2</v>
      </c>
      <c r="F77" s="231">
        <v>1.8417509999999999</v>
      </c>
      <c r="G77" s="60">
        <v>1.8417509999999999</v>
      </c>
      <c r="H77" s="60">
        <v>0</v>
      </c>
      <c r="I77" s="14">
        <f t="shared" si="8"/>
        <v>0</v>
      </c>
    </row>
    <row r="78" spans="1:9" x14ac:dyDescent="0.25">
      <c r="A78" s="184" t="s">
        <v>291</v>
      </c>
      <c r="B78" s="5">
        <v>6.1529999999999996</v>
      </c>
      <c r="C78" s="6">
        <v>6.1529999999999996</v>
      </c>
      <c r="D78" s="6">
        <v>0.32997512000000001</v>
      </c>
      <c r="E78" s="14">
        <f t="shared" si="7"/>
        <v>5.3628330895498136E-2</v>
      </c>
      <c r="F78" s="231">
        <v>0.64700000000000002</v>
      </c>
      <c r="G78" s="60">
        <v>0.64700000000000002</v>
      </c>
      <c r="H78" s="60">
        <v>4.4135359999999998E-2</v>
      </c>
      <c r="I78" s="14">
        <f t="shared" si="8"/>
        <v>6.8215394126738785E-2</v>
      </c>
    </row>
    <row r="79" spans="1:9" x14ac:dyDescent="0.25">
      <c r="A79" s="184" t="s">
        <v>252</v>
      </c>
      <c r="B79" s="4">
        <v>101.37085399999999</v>
      </c>
      <c r="C79" s="7">
        <v>101.37085399999999</v>
      </c>
      <c r="D79" s="7">
        <v>6.9404401900000003</v>
      </c>
      <c r="E79" s="14">
        <f t="shared" si="7"/>
        <v>6.8465835258722407E-2</v>
      </c>
      <c r="F79" s="230">
        <v>4.7051999999999996</v>
      </c>
      <c r="G79" s="36">
        <v>4.7051999999999996</v>
      </c>
      <c r="H79" s="36">
        <v>2.9449599999999999E-2</v>
      </c>
      <c r="I79" s="14">
        <f t="shared" si="8"/>
        <v>6.2589475473943728E-3</v>
      </c>
    </row>
    <row r="80" spans="1:9" x14ac:dyDescent="0.25">
      <c r="A80" s="184" t="s">
        <v>253</v>
      </c>
      <c r="B80" s="4">
        <v>319.78975500000001</v>
      </c>
      <c r="C80" s="7">
        <v>319.78975500000001</v>
      </c>
      <c r="D80" s="7">
        <v>20.297141480000001</v>
      </c>
      <c r="E80" s="14">
        <f t="shared" si="7"/>
        <v>6.3470268082853373E-2</v>
      </c>
      <c r="F80" s="230">
        <v>63.794899999999998</v>
      </c>
      <c r="G80" s="36">
        <v>63.794899999999998</v>
      </c>
      <c r="H80" s="36">
        <v>0</v>
      </c>
      <c r="I80" s="14">
        <f t="shared" si="8"/>
        <v>0</v>
      </c>
    </row>
    <row r="81" spans="1:9" x14ac:dyDescent="0.25">
      <c r="A81" s="184" t="s">
        <v>254</v>
      </c>
      <c r="B81" s="4">
        <v>15.673621000000001</v>
      </c>
      <c r="C81" s="7">
        <v>15.673621000000001</v>
      </c>
      <c r="D81" s="7">
        <v>0.85028766</v>
      </c>
      <c r="E81" s="14">
        <f t="shared" si="7"/>
        <v>5.4249599374643548E-2</v>
      </c>
      <c r="F81" s="230">
        <v>7.2</v>
      </c>
      <c r="G81" s="36">
        <v>7.2</v>
      </c>
      <c r="H81" s="36">
        <v>8.4749999999999999E-3</v>
      </c>
      <c r="I81" s="14">
        <f t="shared" si="8"/>
        <v>1.1770833333333334E-3</v>
      </c>
    </row>
    <row r="82" spans="1:9" x14ac:dyDescent="0.25">
      <c r="A82" s="184" t="s">
        <v>255</v>
      </c>
      <c r="B82" s="4">
        <v>55.690725999999998</v>
      </c>
      <c r="C82" s="7">
        <v>55.690725999999998</v>
      </c>
      <c r="D82" s="7">
        <v>1.8338935000000001</v>
      </c>
      <c r="E82" s="14">
        <f t="shared" si="7"/>
        <v>3.2929962162820431E-2</v>
      </c>
      <c r="F82" s="230">
        <v>8.1892999999999994</v>
      </c>
      <c r="G82" s="36">
        <v>8.1892999999999994</v>
      </c>
      <c r="H82" s="36">
        <v>2.4444899999999997E-3</v>
      </c>
      <c r="I82" s="14">
        <f t="shared" si="8"/>
        <v>2.9849804012552965E-4</v>
      </c>
    </row>
    <row r="83" spans="1:9" x14ac:dyDescent="0.25">
      <c r="A83" s="184" t="s">
        <v>294</v>
      </c>
      <c r="B83" s="4">
        <v>2.818705</v>
      </c>
      <c r="C83" s="7">
        <v>2.818705</v>
      </c>
      <c r="D83" s="7">
        <v>0</v>
      </c>
      <c r="E83" s="14">
        <f t="shared" si="7"/>
        <v>0</v>
      </c>
      <c r="F83" s="230">
        <v>0.18</v>
      </c>
      <c r="G83" s="36">
        <v>0.18</v>
      </c>
      <c r="H83" s="36">
        <v>0</v>
      </c>
      <c r="I83" s="14">
        <f t="shared" si="8"/>
        <v>0</v>
      </c>
    </row>
    <row r="84" spans="1:9" x14ac:dyDescent="0.25">
      <c r="A84" s="184" t="s">
        <v>256</v>
      </c>
      <c r="B84" s="4">
        <v>158.64193299999999</v>
      </c>
      <c r="C84" s="7">
        <v>158.64193299999999</v>
      </c>
      <c r="D84" s="7">
        <v>6.3761209000000001</v>
      </c>
      <c r="E84" s="14">
        <f t="shared" si="7"/>
        <v>4.0191901216937394E-2</v>
      </c>
      <c r="F84" s="230">
        <v>75.692165000000003</v>
      </c>
      <c r="G84" s="36">
        <v>75.692165000000003</v>
      </c>
      <c r="H84" s="36">
        <v>0</v>
      </c>
      <c r="I84" s="14">
        <f t="shared" si="8"/>
        <v>0</v>
      </c>
    </row>
    <row r="85" spans="1:9" x14ac:dyDescent="0.25">
      <c r="A85" s="233" t="s">
        <v>76</v>
      </c>
      <c r="B85" s="234">
        <v>0.59079999999999999</v>
      </c>
      <c r="C85" s="235">
        <v>0.59079999999999999</v>
      </c>
      <c r="D85" s="235">
        <v>3.441698E-2</v>
      </c>
      <c r="E85" s="236">
        <f t="shared" si="7"/>
        <v>5.8254874746106973E-2</v>
      </c>
      <c r="F85" s="237">
        <v>0.42899999999999999</v>
      </c>
      <c r="G85" s="235">
        <v>0.42899999999999999</v>
      </c>
      <c r="H85" s="235">
        <v>0</v>
      </c>
      <c r="I85" s="14">
        <f t="shared" si="8"/>
        <v>0</v>
      </c>
    </row>
    <row r="86" spans="1:9" ht="15.75" thickBot="1" x14ac:dyDescent="0.3">
      <c r="A86" s="185" t="s">
        <v>295</v>
      </c>
      <c r="B86" s="43">
        <v>7.2678019999999997</v>
      </c>
      <c r="C86" s="44">
        <v>7.2678019999999997</v>
      </c>
      <c r="D86" s="44">
        <v>0</v>
      </c>
      <c r="E86" s="22">
        <f t="shared" si="7"/>
        <v>0</v>
      </c>
      <c r="F86" s="232">
        <v>0.28720000000000001</v>
      </c>
      <c r="G86" s="228">
        <v>0.28720000000000001</v>
      </c>
      <c r="H86" s="228">
        <v>0</v>
      </c>
      <c r="I86" s="22">
        <f>H86/G86</f>
        <v>0</v>
      </c>
    </row>
    <row r="87" spans="1:9" ht="15.75" thickBot="1" x14ac:dyDescent="0.3">
      <c r="A87" s="220" t="s">
        <v>285</v>
      </c>
      <c r="B87" s="221">
        <f>SUM(B88:B103)</f>
        <v>1017.26078</v>
      </c>
      <c r="C87" s="222">
        <f t="shared" ref="C87:D87" si="9">SUM(C88:C103)</f>
        <v>1017.26078</v>
      </c>
      <c r="D87" s="222">
        <f t="shared" si="9"/>
        <v>30.315056019999997</v>
      </c>
      <c r="E87" s="223">
        <f>D87/C87</f>
        <v>2.9800673156788762E-2</v>
      </c>
      <c r="F87" s="224">
        <f>SUM(F88:F103)</f>
        <v>1139.3572300000001</v>
      </c>
      <c r="G87" s="225">
        <f t="shared" ref="G87:H87" si="10">SUM(G88:G103)</f>
        <v>1139.3572300000001</v>
      </c>
      <c r="H87" s="225">
        <f t="shared" si="10"/>
        <v>23.361908889999999</v>
      </c>
      <c r="I87" s="223">
        <f>H87/G87</f>
        <v>2.0504463635167346E-2</v>
      </c>
    </row>
    <row r="88" spans="1:9" x14ac:dyDescent="0.25">
      <c r="A88" s="174" t="s">
        <v>269</v>
      </c>
      <c r="B88" s="45">
        <v>275.37791900000002</v>
      </c>
      <c r="C88" s="46">
        <v>275.37791900000002</v>
      </c>
      <c r="D88" s="46">
        <v>3.2852677699999999</v>
      </c>
      <c r="E88" s="56">
        <f t="shared" ref="E88:E103" si="11">D88/C88</f>
        <v>1.1930033395306468E-2</v>
      </c>
      <c r="F88" s="191">
        <v>48.783346000000002</v>
      </c>
      <c r="G88" s="192">
        <v>48.783346000000002</v>
      </c>
      <c r="H88" s="192">
        <v>3.3062769999999998E-2</v>
      </c>
      <c r="I88" s="193">
        <f t="shared" ref="I88" si="12">H88/G88</f>
        <v>6.7774707376570679E-4</v>
      </c>
    </row>
    <row r="89" spans="1:9" x14ac:dyDescent="0.25">
      <c r="A89" s="174" t="s">
        <v>257</v>
      </c>
      <c r="B89" s="45">
        <v>49.144182999999998</v>
      </c>
      <c r="C89" s="46">
        <v>49.144182999999998</v>
      </c>
      <c r="D89" s="46">
        <v>2.3745009599999998</v>
      </c>
      <c r="E89" s="53">
        <f t="shared" si="11"/>
        <v>4.8317029911759846E-2</v>
      </c>
      <c r="F89" s="191">
        <v>38.434399999999997</v>
      </c>
      <c r="G89" s="192">
        <v>38.434399999999997</v>
      </c>
      <c r="H89" s="192">
        <v>2.7409576900000001</v>
      </c>
      <c r="I89" s="193">
        <f>H89/G89</f>
        <v>7.131521995920323E-2</v>
      </c>
    </row>
    <row r="90" spans="1:9" x14ac:dyDescent="0.25">
      <c r="A90" s="169" t="s">
        <v>50</v>
      </c>
      <c r="B90" s="4">
        <v>0.99158000000000002</v>
      </c>
      <c r="C90" s="7">
        <v>0.99158000000000002</v>
      </c>
      <c r="D90" s="7">
        <v>3.6118499999999998E-2</v>
      </c>
      <c r="E90" s="53">
        <f t="shared" si="11"/>
        <v>3.6425200185562431E-2</v>
      </c>
      <c r="F90" s="59" t="s">
        <v>19</v>
      </c>
      <c r="G90" s="60" t="s">
        <v>19</v>
      </c>
      <c r="H90" s="60" t="s">
        <v>19</v>
      </c>
      <c r="I90" s="14" t="s">
        <v>19</v>
      </c>
    </row>
    <row r="91" spans="1:9" x14ac:dyDescent="0.25">
      <c r="A91" s="169" t="s">
        <v>258</v>
      </c>
      <c r="B91" s="4">
        <v>40.719161999999997</v>
      </c>
      <c r="C91" s="7">
        <v>40.719161999999997</v>
      </c>
      <c r="D91" s="7">
        <v>2.30408444</v>
      </c>
      <c r="E91" s="53">
        <f t="shared" si="11"/>
        <v>5.6584770580494763E-2</v>
      </c>
      <c r="F91" s="35">
        <v>18.18</v>
      </c>
      <c r="G91" s="36">
        <v>18.18</v>
      </c>
      <c r="H91" s="36">
        <v>1.2192613999999999</v>
      </c>
      <c r="I91" s="14">
        <f t="shared" ref="I91:I94" si="13">H91/G91</f>
        <v>6.7066083608360832E-2</v>
      </c>
    </row>
    <row r="92" spans="1:9" x14ac:dyDescent="0.25">
      <c r="A92" s="169" t="s">
        <v>54</v>
      </c>
      <c r="B92" s="4">
        <v>145.59217200000001</v>
      </c>
      <c r="C92" s="7">
        <v>145.59217200000001</v>
      </c>
      <c r="D92" s="7">
        <v>3.9018636800000004</v>
      </c>
      <c r="E92" s="53">
        <f t="shared" si="11"/>
        <v>2.6799955151434931E-2</v>
      </c>
      <c r="F92" s="35">
        <v>172.20079999999999</v>
      </c>
      <c r="G92" s="36">
        <v>172.20079999999999</v>
      </c>
      <c r="H92" s="36">
        <v>1.2261288799999999</v>
      </c>
      <c r="I92" s="14">
        <f t="shared" si="13"/>
        <v>7.1203436917830808E-3</v>
      </c>
    </row>
    <row r="93" spans="1:9" x14ac:dyDescent="0.25">
      <c r="A93" s="169" t="s">
        <v>259</v>
      </c>
      <c r="B93" s="4">
        <v>7.6831469999999999</v>
      </c>
      <c r="C93" s="7">
        <v>7.6831469999999999</v>
      </c>
      <c r="D93" s="7">
        <v>0.35708907000000001</v>
      </c>
      <c r="E93" s="53">
        <f t="shared" si="11"/>
        <v>4.6476928008796395E-2</v>
      </c>
      <c r="F93" s="35">
        <v>61.020299999999999</v>
      </c>
      <c r="G93" s="36">
        <v>61.020299999999999</v>
      </c>
      <c r="H93" s="36">
        <v>17.552598109999998</v>
      </c>
      <c r="I93" s="14">
        <f t="shared" si="13"/>
        <v>0.2876517832590138</v>
      </c>
    </row>
    <row r="94" spans="1:9" x14ac:dyDescent="0.25">
      <c r="A94" s="169" t="s">
        <v>260</v>
      </c>
      <c r="B94" s="25">
        <v>1.361148</v>
      </c>
      <c r="C94" s="26">
        <v>1.361148</v>
      </c>
      <c r="D94" s="26">
        <v>5.2285289999999998E-2</v>
      </c>
      <c r="E94" s="53">
        <f t="shared" si="11"/>
        <v>3.8412641388004827E-2</v>
      </c>
      <c r="F94" s="25">
        <v>0.2394</v>
      </c>
      <c r="G94" s="26">
        <v>0.2394</v>
      </c>
      <c r="H94" s="26">
        <v>0</v>
      </c>
      <c r="I94" s="14">
        <f t="shared" si="13"/>
        <v>0</v>
      </c>
    </row>
    <row r="95" spans="1:9" x14ac:dyDescent="0.25">
      <c r="A95" s="169" t="s">
        <v>270</v>
      </c>
      <c r="B95" s="25">
        <v>2.9946999999999999</v>
      </c>
      <c r="C95" s="26">
        <v>2.9946999999999999</v>
      </c>
      <c r="D95" s="26">
        <v>0.13074680999999999</v>
      </c>
      <c r="E95" s="53">
        <f t="shared" si="11"/>
        <v>4.365940160951013E-2</v>
      </c>
      <c r="F95" s="71" t="s">
        <v>19</v>
      </c>
      <c r="G95" s="72" t="s">
        <v>19</v>
      </c>
      <c r="H95" s="72" t="s">
        <v>19</v>
      </c>
      <c r="I95" s="14" t="s">
        <v>19</v>
      </c>
    </row>
    <row r="96" spans="1:9" x14ac:dyDescent="0.25">
      <c r="A96" s="169" t="s">
        <v>271</v>
      </c>
      <c r="B96" s="25">
        <v>122.1542</v>
      </c>
      <c r="C96" s="26">
        <v>122.1542</v>
      </c>
      <c r="D96" s="26">
        <v>4.0544775299999998</v>
      </c>
      <c r="E96" s="53">
        <f t="shared" si="11"/>
        <v>3.319147053478308E-2</v>
      </c>
      <c r="F96" s="205">
        <v>180.47976800000001</v>
      </c>
      <c r="G96" s="206">
        <v>180.47976800000001</v>
      </c>
      <c r="H96" s="206">
        <v>0.15990768999999999</v>
      </c>
      <c r="I96" s="14">
        <f t="shared" ref="I96:I103" si="14">H96/G96</f>
        <v>8.8601449221721064E-4</v>
      </c>
    </row>
    <row r="97" spans="1:9" x14ac:dyDescent="0.25">
      <c r="A97" s="169" t="s">
        <v>261</v>
      </c>
      <c r="B97" s="4">
        <v>9.6793960000000006</v>
      </c>
      <c r="C97" s="7">
        <v>9.6793960000000006</v>
      </c>
      <c r="D97" s="7">
        <v>0.43310516999999998</v>
      </c>
      <c r="E97" s="53">
        <f t="shared" si="11"/>
        <v>4.4745061572023702E-2</v>
      </c>
      <c r="F97" s="35">
        <v>6.8538839999999999</v>
      </c>
      <c r="G97" s="36">
        <v>6.8538839999999999</v>
      </c>
      <c r="H97" s="36">
        <v>8.0250000000000002E-2</v>
      </c>
      <c r="I97" s="14">
        <f t="shared" si="14"/>
        <v>1.1708689554710877E-2</v>
      </c>
    </row>
    <row r="98" spans="1:9" x14ac:dyDescent="0.25">
      <c r="A98" s="169" t="s">
        <v>284</v>
      </c>
      <c r="B98" s="4">
        <v>62.078699999999998</v>
      </c>
      <c r="C98" s="7">
        <v>62.078699999999998</v>
      </c>
      <c r="D98" s="7">
        <v>2.0542511399999999</v>
      </c>
      <c r="E98" s="53">
        <f t="shared" si="11"/>
        <v>3.3091078582508975E-2</v>
      </c>
      <c r="F98" s="35">
        <v>563.88599999999997</v>
      </c>
      <c r="G98" s="36">
        <v>563.88599999999997</v>
      </c>
      <c r="H98" s="36">
        <v>0.22893307000000002</v>
      </c>
      <c r="I98" s="14">
        <f t="shared" si="14"/>
        <v>4.0599176074596646E-4</v>
      </c>
    </row>
    <row r="99" spans="1:9" x14ac:dyDescent="0.25">
      <c r="A99" s="169" t="s">
        <v>96</v>
      </c>
      <c r="B99" s="4">
        <v>119.775536</v>
      </c>
      <c r="C99" s="7">
        <v>119.775536</v>
      </c>
      <c r="D99" s="7">
        <v>5.7960539200000003</v>
      </c>
      <c r="E99" s="53">
        <f t="shared" si="11"/>
        <v>4.8390966248733798E-2</v>
      </c>
      <c r="F99" s="35">
        <v>9.346819</v>
      </c>
      <c r="G99" s="36">
        <v>9.346819</v>
      </c>
      <c r="H99" s="36">
        <v>0.11071228</v>
      </c>
      <c r="I99" s="14">
        <f t="shared" si="14"/>
        <v>1.1844915366393635E-2</v>
      </c>
    </row>
    <row r="100" spans="1:9" x14ac:dyDescent="0.25">
      <c r="A100" s="169" t="s">
        <v>81</v>
      </c>
      <c r="B100" s="4">
        <v>100.73950000000001</v>
      </c>
      <c r="C100" s="7">
        <v>100.73950000000001</v>
      </c>
      <c r="D100" s="7">
        <v>2.3180591000000002</v>
      </c>
      <c r="E100" s="53">
        <f t="shared" si="11"/>
        <v>2.3010428878443907E-2</v>
      </c>
      <c r="F100" s="35">
        <v>6.6818</v>
      </c>
      <c r="G100" s="36">
        <v>6.6818</v>
      </c>
      <c r="H100" s="36">
        <v>1.0097E-2</v>
      </c>
      <c r="I100" s="14">
        <f t="shared" si="14"/>
        <v>1.5111197581490017E-3</v>
      </c>
    </row>
    <row r="101" spans="1:9" x14ac:dyDescent="0.25">
      <c r="A101" s="169" t="s">
        <v>77</v>
      </c>
      <c r="B101" s="4">
        <v>24.508593000000001</v>
      </c>
      <c r="C101" s="7">
        <v>24.508593000000001</v>
      </c>
      <c r="D101" s="7">
        <v>0.28775676</v>
      </c>
      <c r="E101" s="53">
        <f t="shared" si="11"/>
        <v>1.1741055881910479E-2</v>
      </c>
      <c r="F101" s="35">
        <v>11.75526</v>
      </c>
      <c r="G101" s="36">
        <v>11.75526</v>
      </c>
      <c r="H101" s="36">
        <v>0</v>
      </c>
      <c r="I101" s="14">
        <f t="shared" si="14"/>
        <v>0</v>
      </c>
    </row>
    <row r="102" spans="1:9" x14ac:dyDescent="0.25">
      <c r="A102" s="169" t="s">
        <v>262</v>
      </c>
      <c r="B102" s="4">
        <v>5.1401110000000001</v>
      </c>
      <c r="C102" s="7">
        <v>5.1401110000000001</v>
      </c>
      <c r="D102" s="7">
        <v>0.22368666000000001</v>
      </c>
      <c r="E102" s="53">
        <f t="shared" si="11"/>
        <v>4.3517865664768722E-2</v>
      </c>
      <c r="F102" s="35">
        <v>4.3344529999999999</v>
      </c>
      <c r="G102" s="36">
        <v>4.3344529999999999</v>
      </c>
      <c r="H102" s="36">
        <v>0</v>
      </c>
      <c r="I102" s="14">
        <f t="shared" si="14"/>
        <v>0</v>
      </c>
    </row>
    <row r="103" spans="1:9" ht="15.75" thickBot="1" x14ac:dyDescent="0.3">
      <c r="A103" s="169" t="s">
        <v>263</v>
      </c>
      <c r="B103" s="41">
        <v>49.320732999999997</v>
      </c>
      <c r="C103" s="42">
        <v>49.320732999999997</v>
      </c>
      <c r="D103" s="42">
        <v>2.7057092200000001</v>
      </c>
      <c r="E103" s="54">
        <f t="shared" si="11"/>
        <v>5.4859468937738624E-2</v>
      </c>
      <c r="F103" s="199">
        <v>17.161000000000001</v>
      </c>
      <c r="G103" s="200">
        <v>17.161000000000001</v>
      </c>
      <c r="H103" s="200">
        <v>0</v>
      </c>
      <c r="I103" s="190">
        <f t="shared" si="14"/>
        <v>0</v>
      </c>
    </row>
    <row r="104" spans="1:9" ht="15.75" thickBot="1" x14ac:dyDescent="0.3">
      <c r="A104" s="27" t="s">
        <v>286</v>
      </c>
      <c r="B104" s="194">
        <f>SUM(B105:B112)</f>
        <v>1068.9871700000001</v>
      </c>
      <c r="C104" s="195">
        <f t="shared" ref="C104:D104" si="15">SUM(C105:C112)</f>
        <v>1068.9871700000001</v>
      </c>
      <c r="D104" s="195">
        <f t="shared" si="15"/>
        <v>3.8302043000000001</v>
      </c>
      <c r="E104" s="196">
        <f>D104/C104</f>
        <v>3.5830217681658422E-3</v>
      </c>
      <c r="F104" s="198">
        <f>SUM(F105:F112)</f>
        <v>1927.39651</v>
      </c>
      <c r="G104" s="197">
        <f t="shared" ref="G104:H104" si="16">SUM(G105:G112)</f>
        <v>1927.39651</v>
      </c>
      <c r="H104" s="197">
        <f t="shared" si="16"/>
        <v>3.2999024299999999</v>
      </c>
      <c r="I104" s="196">
        <f>H104/G104</f>
        <v>1.7121035619183517E-3</v>
      </c>
    </row>
    <row r="105" spans="1:9" x14ac:dyDescent="0.25">
      <c r="A105" s="169" t="s">
        <v>264</v>
      </c>
      <c r="B105" s="45">
        <v>23.249666999999999</v>
      </c>
      <c r="C105" s="46">
        <v>23.249666999999999</v>
      </c>
      <c r="D105" s="46">
        <v>0.99889679000000009</v>
      </c>
      <c r="E105" s="56">
        <f t="shared" ref="E105:E112" si="17">D105/C105</f>
        <v>4.2963918149881465E-2</v>
      </c>
      <c r="F105" s="201">
        <v>7.7005929999999996</v>
      </c>
      <c r="G105" s="202">
        <v>7.7005929999999996</v>
      </c>
      <c r="H105" s="202">
        <v>4.5115730000000007E-2</v>
      </c>
      <c r="I105" s="193">
        <f t="shared" ref="I105:I106" si="18">H105/G105</f>
        <v>5.8587345156405502E-3</v>
      </c>
    </row>
    <row r="106" spans="1:9" x14ac:dyDescent="0.25">
      <c r="A106" s="169" t="s">
        <v>194</v>
      </c>
      <c r="B106" s="4">
        <v>8.3779570000000003</v>
      </c>
      <c r="C106" s="7">
        <v>8.3779570000000003</v>
      </c>
      <c r="D106" s="7">
        <v>0.21338482</v>
      </c>
      <c r="E106" s="53">
        <f t="shared" si="17"/>
        <v>2.5469791740396854E-2</v>
      </c>
      <c r="F106" s="5">
        <v>1.405</v>
      </c>
      <c r="G106" s="6">
        <v>1.405</v>
      </c>
      <c r="H106" s="6">
        <v>0</v>
      </c>
      <c r="I106" s="14">
        <f t="shared" si="18"/>
        <v>0</v>
      </c>
    </row>
    <row r="107" spans="1:9" x14ac:dyDescent="0.25">
      <c r="A107" s="169" t="s">
        <v>265</v>
      </c>
      <c r="B107" s="4">
        <v>28.23216</v>
      </c>
      <c r="C107" s="7">
        <v>28.23216</v>
      </c>
      <c r="D107" s="7">
        <v>1.0352374900000001</v>
      </c>
      <c r="E107" s="53">
        <f t="shared" si="17"/>
        <v>3.6668731333344667E-2</v>
      </c>
      <c r="F107" s="5">
        <v>76.628013999999993</v>
      </c>
      <c r="G107" s="6">
        <v>76.628013999999993</v>
      </c>
      <c r="H107" s="6">
        <v>2.7738423800000001</v>
      </c>
      <c r="I107" s="14">
        <f>H107/G107</f>
        <v>3.6198802959972319E-2</v>
      </c>
    </row>
    <row r="108" spans="1:9" x14ac:dyDescent="0.25">
      <c r="A108" s="176" t="s">
        <v>266</v>
      </c>
      <c r="B108" s="4">
        <v>10.706635</v>
      </c>
      <c r="C108" s="7">
        <v>10.706635</v>
      </c>
      <c r="D108" s="7">
        <v>0.46474257000000002</v>
      </c>
      <c r="E108" s="53">
        <f t="shared" si="17"/>
        <v>4.3406968669427885E-2</v>
      </c>
      <c r="F108" s="5">
        <v>4.7192999999999996</v>
      </c>
      <c r="G108" s="6">
        <v>4.7192999999999996</v>
      </c>
      <c r="H108" s="6">
        <v>4.3861999999999998E-3</v>
      </c>
      <c r="I108" s="14">
        <f>H108/G108</f>
        <v>9.2941749835780737E-4</v>
      </c>
    </row>
    <row r="109" spans="1:9" x14ac:dyDescent="0.25">
      <c r="A109" s="176" t="s">
        <v>272</v>
      </c>
      <c r="B109" s="4">
        <v>608.37710000000004</v>
      </c>
      <c r="C109" s="7">
        <v>608.37710000000004</v>
      </c>
      <c r="D109" s="7">
        <v>0.38645019000000003</v>
      </c>
      <c r="E109" s="53">
        <f t="shared" si="17"/>
        <v>6.3521488563589919E-4</v>
      </c>
      <c r="F109" s="5">
        <v>1291.3154</v>
      </c>
      <c r="G109" s="6">
        <v>1291.3154</v>
      </c>
      <c r="H109" s="6">
        <v>0.28891572999999998</v>
      </c>
      <c r="I109" s="14">
        <f t="shared" ref="I109:I110" si="19">H109/G109</f>
        <v>2.2373753925648219E-4</v>
      </c>
    </row>
    <row r="110" spans="1:9" x14ac:dyDescent="0.25">
      <c r="A110" s="176" t="s">
        <v>273</v>
      </c>
      <c r="B110" s="4">
        <v>370.10353500000002</v>
      </c>
      <c r="C110" s="7">
        <v>370.10353500000002</v>
      </c>
      <c r="D110" s="7">
        <v>0</v>
      </c>
      <c r="E110" s="53">
        <f t="shared" si="17"/>
        <v>0</v>
      </c>
      <c r="F110" s="5">
        <v>526.93190000000004</v>
      </c>
      <c r="G110" s="6">
        <v>526.93190000000004</v>
      </c>
      <c r="H110" s="6">
        <v>0</v>
      </c>
      <c r="I110" s="14">
        <f t="shared" si="19"/>
        <v>0</v>
      </c>
    </row>
    <row r="111" spans="1:9" x14ac:dyDescent="0.25">
      <c r="A111" s="177" t="s">
        <v>267</v>
      </c>
      <c r="B111" s="4">
        <v>14.148</v>
      </c>
      <c r="C111" s="7">
        <v>14.148</v>
      </c>
      <c r="D111" s="7">
        <v>0.28923315999999999</v>
      </c>
      <c r="E111" s="53">
        <f t="shared" si="17"/>
        <v>2.0443395532937517E-2</v>
      </c>
      <c r="F111" s="5">
        <v>0.12443899999999999</v>
      </c>
      <c r="G111" s="6">
        <v>0.12443899999999999</v>
      </c>
      <c r="H111" s="6">
        <v>0</v>
      </c>
      <c r="I111" s="14">
        <f>H111/G111</f>
        <v>0</v>
      </c>
    </row>
    <row r="112" spans="1:9" ht="15.75" thickBot="1" x14ac:dyDescent="0.3">
      <c r="A112" s="178" t="s">
        <v>268</v>
      </c>
      <c r="B112" s="43">
        <v>5.792116</v>
      </c>
      <c r="C112" s="44">
        <v>5.792116</v>
      </c>
      <c r="D112" s="44">
        <v>0.44225928000000003</v>
      </c>
      <c r="E112" s="55">
        <f t="shared" si="17"/>
        <v>7.6355390672424389E-2</v>
      </c>
      <c r="F112" s="37">
        <v>18.571864000000001</v>
      </c>
      <c r="G112" s="38">
        <v>18.571864000000001</v>
      </c>
      <c r="H112" s="38">
        <v>0.18764239000000002</v>
      </c>
      <c r="I112" s="24">
        <f t="shared" ref="I112" si="20">H112/G112</f>
        <v>1.0103584109812564E-2</v>
      </c>
    </row>
    <row r="113" spans="1:9" x14ac:dyDescent="0.25">
      <c r="A113" s="255" t="s">
        <v>201</v>
      </c>
      <c r="B113" s="255"/>
      <c r="C113" s="255"/>
      <c r="D113" s="255"/>
      <c r="E113" s="255"/>
      <c r="F113" s="255"/>
      <c r="G113" s="255"/>
      <c r="H113" s="255"/>
      <c r="I113" s="255"/>
    </row>
    <row r="114" spans="1:9" x14ac:dyDescent="0.25">
      <c r="A114" s="249" t="s">
        <v>203</v>
      </c>
      <c r="B114" s="250"/>
      <c r="C114" s="250"/>
      <c r="D114" s="250"/>
      <c r="E114" s="250"/>
      <c r="F114" s="250"/>
      <c r="G114" s="250"/>
      <c r="H114" s="250"/>
      <c r="I114" s="250"/>
    </row>
    <row r="115" spans="1:9" x14ac:dyDescent="0.25">
      <c r="A115" s="256"/>
      <c r="B115" s="256"/>
      <c r="C115" s="256"/>
      <c r="D115" s="256"/>
      <c r="E115" s="256"/>
      <c r="F115" s="256"/>
      <c r="G115" s="256"/>
      <c r="H115" s="256"/>
      <c r="I115" s="256"/>
    </row>
    <row r="116" spans="1:9" x14ac:dyDescent="0.25">
      <c r="A116" s="246" t="s">
        <v>0</v>
      </c>
      <c r="B116" s="246"/>
      <c r="C116" s="246"/>
      <c r="D116" s="246"/>
      <c r="E116" s="246"/>
      <c r="F116" s="246"/>
      <c r="G116" s="246"/>
      <c r="H116" s="246"/>
      <c r="I116" s="246"/>
    </row>
    <row r="117" spans="1:9" x14ac:dyDescent="0.25">
      <c r="A117" s="246" t="s">
        <v>1</v>
      </c>
      <c r="B117" s="246"/>
      <c r="C117" s="246"/>
      <c r="D117" s="246"/>
      <c r="E117" s="246"/>
      <c r="F117" s="246"/>
      <c r="G117" s="246"/>
      <c r="H117" s="246"/>
      <c r="I117" s="246"/>
    </row>
    <row r="118" spans="1:9" x14ac:dyDescent="0.25">
      <c r="A118" s="247" t="s">
        <v>200</v>
      </c>
      <c r="B118" s="247"/>
      <c r="C118" s="247"/>
      <c r="D118" s="247"/>
      <c r="E118" s="247"/>
      <c r="F118" s="247"/>
      <c r="G118" s="247"/>
      <c r="H118" s="247"/>
      <c r="I118" s="247"/>
    </row>
    <row r="119" spans="1:9" x14ac:dyDescent="0.25">
      <c r="A119" s="247" t="s">
        <v>274</v>
      </c>
      <c r="B119" s="247"/>
      <c r="C119" s="247"/>
      <c r="D119" s="247"/>
      <c r="E119" s="247"/>
      <c r="F119" s="247"/>
      <c r="G119" s="247"/>
      <c r="H119" s="247"/>
      <c r="I119" s="247"/>
    </row>
    <row r="120" spans="1:9" x14ac:dyDescent="0.25">
      <c r="A120" s="247" t="s">
        <v>297</v>
      </c>
      <c r="B120" s="247"/>
      <c r="C120" s="247"/>
      <c r="D120" s="247"/>
      <c r="E120" s="247"/>
      <c r="F120" s="247"/>
      <c r="G120" s="247"/>
      <c r="H120" s="247"/>
      <c r="I120" s="247"/>
    </row>
    <row r="121" spans="1:9" x14ac:dyDescent="0.25">
      <c r="A121" s="238" t="s">
        <v>2</v>
      </c>
      <c r="B121" s="238"/>
      <c r="C121" s="238"/>
      <c r="D121" s="238"/>
      <c r="E121" s="238"/>
      <c r="F121" s="238"/>
      <c r="G121" s="238"/>
      <c r="H121" s="238"/>
      <c r="I121" s="238"/>
    </row>
    <row r="122" spans="1:9" ht="7.5" customHeight="1" thickBot="1" x14ac:dyDescent="0.3">
      <c r="A122" s="245"/>
      <c r="B122" s="245"/>
      <c r="C122" s="245"/>
      <c r="D122" s="245"/>
      <c r="E122" s="245"/>
      <c r="F122" s="245"/>
      <c r="G122" s="245"/>
      <c r="H122" s="245"/>
      <c r="I122" s="245"/>
    </row>
    <row r="123" spans="1:9" x14ac:dyDescent="0.25">
      <c r="A123" s="239" t="s">
        <v>3</v>
      </c>
      <c r="B123" s="241" t="s">
        <v>4</v>
      </c>
      <c r="C123" s="242"/>
      <c r="D123" s="242"/>
      <c r="E123" s="243"/>
      <c r="F123" s="241" t="s">
        <v>5</v>
      </c>
      <c r="G123" s="242"/>
      <c r="H123" s="242"/>
      <c r="I123" s="244"/>
    </row>
    <row r="124" spans="1:9" ht="30.75" thickBot="1" x14ac:dyDescent="0.3">
      <c r="A124" s="240"/>
      <c r="B124" s="207" t="s">
        <v>6</v>
      </c>
      <c r="C124" s="208" t="s">
        <v>7</v>
      </c>
      <c r="D124" s="208" t="s">
        <v>8</v>
      </c>
      <c r="E124" s="209" t="s">
        <v>9</v>
      </c>
      <c r="F124" s="210" t="s">
        <v>6</v>
      </c>
      <c r="G124" s="208" t="s">
        <v>7</v>
      </c>
      <c r="H124" s="208" t="s">
        <v>8</v>
      </c>
      <c r="I124" s="211" t="s">
        <v>9</v>
      </c>
    </row>
    <row r="125" spans="1:9" ht="15.75" thickBot="1" x14ac:dyDescent="0.3">
      <c r="A125" s="68" t="s">
        <v>91</v>
      </c>
      <c r="B125" s="213">
        <f>B127+B158+B202+B219</f>
        <v>20398.888833999998</v>
      </c>
      <c r="C125" s="214">
        <f>C127+C158+C202+C219</f>
        <v>20360.719891999997</v>
      </c>
      <c r="D125" s="214">
        <f>D127+D158+D202+D219</f>
        <v>2975.59446458</v>
      </c>
      <c r="E125" s="215">
        <f>D125/C125</f>
        <v>0.14614387312253882</v>
      </c>
      <c r="F125" s="187">
        <f>F127+F158+F202+F219</f>
        <v>10291.506385999999</v>
      </c>
      <c r="G125" s="188">
        <f>G127+G158+G202+G219</f>
        <v>10323.060567999999</v>
      </c>
      <c r="H125" s="188">
        <f>H127+H158+H202+H219</f>
        <v>1025.1685623200001</v>
      </c>
      <c r="I125" s="189">
        <f>H125/G125</f>
        <v>9.9308587367769111E-2</v>
      </c>
    </row>
    <row r="126" spans="1:9" ht="15.75" thickBot="1" x14ac:dyDescent="0.3">
      <c r="A126" s="186" t="s">
        <v>10</v>
      </c>
      <c r="B126" s="218">
        <f>B127+B158+B202+B219-B203-B210-B211-B224-B225</f>
        <v>19019.881379999999</v>
      </c>
      <c r="C126" s="219">
        <f>C127+C158+C202+C219-C203-C210-C211-C224-C225</f>
        <v>18981.712437999999</v>
      </c>
      <c r="D126" s="219">
        <f>D127+D158+D202+D219-D203-D210-D211-D224-D225</f>
        <v>2718.6964408899998</v>
      </c>
      <c r="E126" s="66">
        <f>D126/C126</f>
        <v>0.14322714295509864</v>
      </c>
      <c r="F126" s="212">
        <f>F127+F158+F202+F219-F165-F203-F211-F224-F225</f>
        <v>6551.2933030000004</v>
      </c>
      <c r="G126" s="212">
        <f>G127+G158+G202+G219-G165-G203-G211-G224-G225</f>
        <v>6582.8474850000002</v>
      </c>
      <c r="H126" s="212">
        <f>H127+H158+H202+H219-H165-H203-H211-H224-H225</f>
        <v>663.68249943000012</v>
      </c>
      <c r="I126" s="32">
        <f>H126/G126</f>
        <v>0.10081997204740041</v>
      </c>
    </row>
    <row r="127" spans="1:9" ht="15.75" thickBot="1" x14ac:dyDescent="0.3">
      <c r="A127" s="70" t="s">
        <v>11</v>
      </c>
      <c r="B127" s="216">
        <f>SUM(B128:B157)</f>
        <v>12115.912067999998</v>
      </c>
      <c r="C127" s="62">
        <f>SUM(C128:C157)</f>
        <v>12076.795925999999</v>
      </c>
      <c r="D127" s="62">
        <f>SUM(D128:D157)</f>
        <v>1773.4495503800001</v>
      </c>
      <c r="E127" s="217">
        <f>D127/C127</f>
        <v>0.1468476871884504</v>
      </c>
      <c r="F127" s="12">
        <f>SUM(F128:F157)</f>
        <v>3764.6958290000007</v>
      </c>
      <c r="G127" s="13">
        <f>SUM(G128:G157)</f>
        <v>3796.1972110000002</v>
      </c>
      <c r="H127" s="13">
        <f>SUM(H128:H157)</f>
        <v>439.55922191000008</v>
      </c>
      <c r="I127" s="20">
        <f>H127/G127</f>
        <v>0.11578935378707859</v>
      </c>
    </row>
    <row r="128" spans="1:9" x14ac:dyDescent="0.25">
      <c r="A128" s="168" t="s">
        <v>13</v>
      </c>
      <c r="B128" s="39">
        <v>138.34462500000001</v>
      </c>
      <c r="C128" s="40">
        <v>159.32649000000001</v>
      </c>
      <c r="D128" s="40">
        <v>17.95233532</v>
      </c>
      <c r="E128" s="52">
        <f>D128/C128</f>
        <v>0.11267640001358216</v>
      </c>
      <c r="F128" s="33">
        <v>11.655374999999999</v>
      </c>
      <c r="G128" s="34">
        <v>5.0493750000000004</v>
      </c>
      <c r="H128" s="34">
        <v>0.48502341999999998</v>
      </c>
      <c r="I128" s="21">
        <f>H128/G128</f>
        <v>9.6056129719024622E-2</v>
      </c>
    </row>
    <row r="129" spans="1:9" x14ac:dyDescent="0.25">
      <c r="A129" s="169" t="s">
        <v>15</v>
      </c>
      <c r="B129" s="4">
        <v>123.698171</v>
      </c>
      <c r="C129" s="7">
        <v>123.698171</v>
      </c>
      <c r="D129" s="7">
        <v>18.41541127</v>
      </c>
      <c r="E129" s="53">
        <f>D129/C129</f>
        <v>0.1488737555383903</v>
      </c>
      <c r="F129" s="35">
        <v>1.915</v>
      </c>
      <c r="G129" s="36">
        <v>1.915</v>
      </c>
      <c r="H129" s="36">
        <v>1.2310209999999999E-2</v>
      </c>
      <c r="I129" s="14">
        <f>H129/G129</f>
        <v>6.428308093994777E-3</v>
      </c>
    </row>
    <row r="130" spans="1:9" x14ac:dyDescent="0.25">
      <c r="A130" s="169" t="s">
        <v>24</v>
      </c>
      <c r="B130" s="4">
        <v>146.54255499999999</v>
      </c>
      <c r="C130" s="7">
        <v>146.54255499999999</v>
      </c>
      <c r="D130" s="7">
        <v>19.538819119999999</v>
      </c>
      <c r="E130" s="53">
        <f t="shared" ref="E130:E152" si="21">D130/C130</f>
        <v>0.13333204897376055</v>
      </c>
      <c r="F130" s="35">
        <v>45.294116000000002</v>
      </c>
      <c r="G130" s="36">
        <v>45.294116000000002</v>
      </c>
      <c r="H130" s="36">
        <v>3.6890321899999998</v>
      </c>
      <c r="I130" s="14">
        <f t="shared" ref="I130:I142" si="22">H130/G130</f>
        <v>8.1446168195445062E-2</v>
      </c>
    </row>
    <row r="131" spans="1:9" x14ac:dyDescent="0.25">
      <c r="A131" s="169" t="s">
        <v>210</v>
      </c>
      <c r="B131" s="4">
        <v>68.008010999999996</v>
      </c>
      <c r="C131" s="7">
        <v>68.008010999999996</v>
      </c>
      <c r="D131" s="7">
        <v>12.253438060000001</v>
      </c>
      <c r="E131" s="53">
        <f t="shared" si="21"/>
        <v>0.18017639216062356</v>
      </c>
      <c r="F131" s="35">
        <v>3.2549999999999999</v>
      </c>
      <c r="G131" s="36">
        <v>3.2549999999999999</v>
      </c>
      <c r="H131" s="36">
        <v>1.2027947299999999</v>
      </c>
      <c r="I131" s="14">
        <f t="shared" si="22"/>
        <v>0.36952219047619045</v>
      </c>
    </row>
    <row r="132" spans="1:9" x14ac:dyDescent="0.25">
      <c r="A132" s="170" t="s">
        <v>211</v>
      </c>
      <c r="B132" s="4">
        <v>1915.7079530000001</v>
      </c>
      <c r="C132" s="7">
        <v>1915.7079530000001</v>
      </c>
      <c r="D132" s="7">
        <v>299.24301564999996</v>
      </c>
      <c r="E132" s="53">
        <f t="shared" si="21"/>
        <v>0.15620492423251947</v>
      </c>
      <c r="F132" s="35">
        <v>1638.273463</v>
      </c>
      <c r="G132" s="36">
        <v>1638.273463</v>
      </c>
      <c r="H132" s="36">
        <v>55.886230179999998</v>
      </c>
      <c r="I132" s="14">
        <f t="shared" si="22"/>
        <v>3.4112882520639348E-2</v>
      </c>
    </row>
    <row r="133" spans="1:9" x14ac:dyDescent="0.25">
      <c r="A133" s="171" t="s">
        <v>212</v>
      </c>
      <c r="B133" s="4">
        <v>27.702269000000001</v>
      </c>
      <c r="C133" s="7">
        <v>27.702269000000001</v>
      </c>
      <c r="D133" s="7">
        <v>2.75173559</v>
      </c>
      <c r="E133" s="53">
        <f t="shared" si="21"/>
        <v>9.9332498359610902E-2</v>
      </c>
      <c r="F133" s="35">
        <v>1.2581</v>
      </c>
      <c r="G133" s="36">
        <v>1.2581</v>
      </c>
      <c r="H133" s="36">
        <v>2.7886E-3</v>
      </c>
      <c r="I133" s="14">
        <f t="shared" si="22"/>
        <v>2.2165169700341784E-3</v>
      </c>
    </row>
    <row r="134" spans="1:9" x14ac:dyDescent="0.25">
      <c r="A134" s="171" t="s">
        <v>213</v>
      </c>
      <c r="B134" s="4">
        <v>30.403946000000001</v>
      </c>
      <c r="C134" s="7">
        <v>30.403946000000001</v>
      </c>
      <c r="D134" s="7">
        <v>4.2142194000000002</v>
      </c>
      <c r="E134" s="53">
        <f t="shared" si="21"/>
        <v>0.13860764652061941</v>
      </c>
      <c r="F134" s="35">
        <v>665.26155100000005</v>
      </c>
      <c r="G134" s="36">
        <v>665.26155100000005</v>
      </c>
      <c r="H134" s="36">
        <v>67.12746915000001</v>
      </c>
      <c r="I134" s="14">
        <f t="shared" si="22"/>
        <v>0.10090387615081035</v>
      </c>
    </row>
    <row r="135" spans="1:9" x14ac:dyDescent="0.25">
      <c r="A135" s="169" t="s">
        <v>214</v>
      </c>
      <c r="B135" s="4">
        <v>66.637037000000007</v>
      </c>
      <c r="C135" s="7">
        <v>66.637037000000007</v>
      </c>
      <c r="D135" s="7">
        <v>9.4983955800000004</v>
      </c>
      <c r="E135" s="53">
        <f t="shared" si="21"/>
        <v>0.14253928457233175</v>
      </c>
      <c r="F135" s="35">
        <v>127.50920000000001</v>
      </c>
      <c r="G135" s="36">
        <v>127.50920000000001</v>
      </c>
      <c r="H135" s="36">
        <v>16.443606970000001</v>
      </c>
      <c r="I135" s="14">
        <f t="shared" si="22"/>
        <v>0.12896016107073058</v>
      </c>
    </row>
    <row r="136" spans="1:9" x14ac:dyDescent="0.25">
      <c r="A136" s="171" t="s">
        <v>215</v>
      </c>
      <c r="B136" s="4">
        <v>1390.8270990000001</v>
      </c>
      <c r="C136" s="7">
        <v>1390.8270990000001</v>
      </c>
      <c r="D136" s="7">
        <v>207.30840184000002</v>
      </c>
      <c r="E136" s="53">
        <f t="shared" si="21"/>
        <v>0.14905404272684508</v>
      </c>
      <c r="F136" s="35">
        <v>506.46143699999999</v>
      </c>
      <c r="G136" s="36">
        <v>506.46143699999999</v>
      </c>
      <c r="H136" s="36">
        <v>131.11189153000001</v>
      </c>
      <c r="I136" s="14">
        <f t="shared" si="22"/>
        <v>0.25887833100706542</v>
      </c>
    </row>
    <row r="137" spans="1:9" x14ac:dyDescent="0.25">
      <c r="A137" s="172" t="s">
        <v>216</v>
      </c>
      <c r="B137" s="4">
        <v>36.089022</v>
      </c>
      <c r="C137" s="7">
        <v>36.089022</v>
      </c>
      <c r="D137" s="7">
        <v>4.2123594600000001</v>
      </c>
      <c r="E137" s="53">
        <f t="shared" si="21"/>
        <v>0.11672135254870582</v>
      </c>
      <c r="F137" s="35">
        <v>6.125</v>
      </c>
      <c r="G137" s="36">
        <v>6.125</v>
      </c>
      <c r="H137" s="36">
        <v>0.20243106</v>
      </c>
      <c r="I137" s="14">
        <f t="shared" si="22"/>
        <v>3.3049968979591837E-2</v>
      </c>
    </row>
    <row r="138" spans="1:9" x14ac:dyDescent="0.25">
      <c r="A138" s="172" t="s">
        <v>217</v>
      </c>
      <c r="B138" s="4">
        <v>14.442424000000001</v>
      </c>
      <c r="C138" s="7">
        <v>14.442424000000001</v>
      </c>
      <c r="D138" s="7">
        <v>1.8903621900000001</v>
      </c>
      <c r="E138" s="53">
        <f t="shared" si="21"/>
        <v>0.13088953696415503</v>
      </c>
      <c r="F138" s="35">
        <v>103.29583599999999</v>
      </c>
      <c r="G138" s="36">
        <v>117.76583599999999</v>
      </c>
      <c r="H138" s="36">
        <v>56.739189780000004</v>
      </c>
      <c r="I138" s="14">
        <f t="shared" si="22"/>
        <v>0.4817966883027095</v>
      </c>
    </row>
    <row r="139" spans="1:9" x14ac:dyDescent="0.25">
      <c r="A139" s="172" t="s">
        <v>218</v>
      </c>
      <c r="B139" s="4">
        <v>499.03449999999998</v>
      </c>
      <c r="C139" s="7">
        <v>499.03449999999998</v>
      </c>
      <c r="D139" s="7">
        <v>18.18551789</v>
      </c>
      <c r="E139" s="53">
        <f t="shared" si="21"/>
        <v>3.644140413137769E-2</v>
      </c>
      <c r="F139" s="35">
        <v>132.37989999999999</v>
      </c>
      <c r="G139" s="36">
        <v>132.37989999999999</v>
      </c>
      <c r="H139" s="36">
        <v>3.38328886</v>
      </c>
      <c r="I139" s="14">
        <f t="shared" si="22"/>
        <v>2.5557421179499305E-2</v>
      </c>
    </row>
    <row r="140" spans="1:9" x14ac:dyDescent="0.25">
      <c r="A140" s="172" t="s">
        <v>219</v>
      </c>
      <c r="B140" s="4">
        <v>107.804514</v>
      </c>
      <c r="C140" s="7">
        <v>107.804514</v>
      </c>
      <c r="D140" s="7">
        <v>26.804876800000002</v>
      </c>
      <c r="E140" s="53">
        <f t="shared" si="21"/>
        <v>0.24864336200244827</v>
      </c>
      <c r="F140" s="35">
        <v>24.289570000000001</v>
      </c>
      <c r="G140" s="36">
        <v>24.289570000000001</v>
      </c>
      <c r="H140" s="36">
        <v>0.16591157999999998</v>
      </c>
      <c r="I140" s="14">
        <f t="shared" si="22"/>
        <v>6.8305688408646171E-3</v>
      </c>
    </row>
    <row r="141" spans="1:9" x14ac:dyDescent="0.25">
      <c r="A141" s="172" t="s">
        <v>220</v>
      </c>
      <c r="B141" s="4">
        <v>900.29104099999995</v>
      </c>
      <c r="C141" s="7">
        <v>898.80515800000001</v>
      </c>
      <c r="D141" s="7">
        <v>145.31831711000001</v>
      </c>
      <c r="E141" s="53">
        <f t="shared" si="21"/>
        <v>0.1616794427764065</v>
      </c>
      <c r="F141" s="35">
        <v>45.817999999999998</v>
      </c>
      <c r="G141" s="36">
        <v>49.912897000000001</v>
      </c>
      <c r="H141" s="36">
        <v>28.067934430000001</v>
      </c>
      <c r="I141" s="14">
        <f t="shared" si="22"/>
        <v>0.56233831568622439</v>
      </c>
    </row>
    <row r="142" spans="1:9" x14ac:dyDescent="0.25">
      <c r="A142" s="172" t="s">
        <v>221</v>
      </c>
      <c r="B142" s="4">
        <v>30.231428000000001</v>
      </c>
      <c r="C142" s="7">
        <v>30.231428000000001</v>
      </c>
      <c r="D142" s="7">
        <v>3.5794898700000002</v>
      </c>
      <c r="E142" s="53">
        <f t="shared" si="21"/>
        <v>0.11840293716856511</v>
      </c>
      <c r="F142" s="35">
        <v>254.16719800000001</v>
      </c>
      <c r="G142" s="36">
        <v>254.16719800000001</v>
      </c>
      <c r="H142" s="36">
        <v>58.117605909999995</v>
      </c>
      <c r="I142" s="14">
        <f t="shared" si="22"/>
        <v>0.22865895507885323</v>
      </c>
    </row>
    <row r="143" spans="1:9" x14ac:dyDescent="0.25">
      <c r="A143" s="172" t="s">
        <v>30</v>
      </c>
      <c r="B143" s="4">
        <v>3.478507</v>
      </c>
      <c r="C143" s="7">
        <v>3.478507</v>
      </c>
      <c r="D143" s="7">
        <v>0.49030096999999995</v>
      </c>
      <c r="E143" s="53">
        <f t="shared" si="21"/>
        <v>0.14095155479060412</v>
      </c>
      <c r="F143" s="5" t="s">
        <v>19</v>
      </c>
      <c r="G143" s="6" t="s">
        <v>19</v>
      </c>
      <c r="H143" s="6" t="s">
        <v>19</v>
      </c>
      <c r="I143" s="14" t="s">
        <v>19</v>
      </c>
    </row>
    <row r="144" spans="1:9" x14ac:dyDescent="0.25">
      <c r="A144" s="169" t="s">
        <v>222</v>
      </c>
      <c r="B144" s="4">
        <v>43.159554</v>
      </c>
      <c r="C144" s="7">
        <v>43.159554</v>
      </c>
      <c r="D144" s="7">
        <v>6.4937220499999997</v>
      </c>
      <c r="E144" s="53">
        <f t="shared" si="21"/>
        <v>0.15045850682330961</v>
      </c>
      <c r="F144" s="35">
        <v>41.061008000000001</v>
      </c>
      <c r="G144" s="36">
        <v>60.161008000000002</v>
      </c>
      <c r="H144" s="36">
        <v>0.59696885999999993</v>
      </c>
      <c r="I144" s="14">
        <f t="shared" ref="I144:I150" si="23">H144/G144</f>
        <v>9.9228533537868892E-3</v>
      </c>
    </row>
    <row r="145" spans="1:9" x14ac:dyDescent="0.25">
      <c r="A145" s="169" t="s">
        <v>223</v>
      </c>
      <c r="B145" s="4">
        <v>30.941818999999999</v>
      </c>
      <c r="C145" s="7">
        <v>30.941818999999999</v>
      </c>
      <c r="D145" s="7">
        <v>4.8798591399999998</v>
      </c>
      <c r="E145" s="53">
        <f t="shared" si="21"/>
        <v>0.15771080362146775</v>
      </c>
      <c r="F145" s="35">
        <v>69.285537000000005</v>
      </c>
      <c r="G145" s="36">
        <v>69.285537000000005</v>
      </c>
      <c r="H145" s="36">
        <v>6.6809162000000004</v>
      </c>
      <c r="I145" s="14">
        <f t="shared" si="23"/>
        <v>9.642584137003947E-2</v>
      </c>
    </row>
    <row r="146" spans="1:9" x14ac:dyDescent="0.25">
      <c r="A146" s="169" t="s">
        <v>293</v>
      </c>
      <c r="B146" s="4">
        <v>8.8420830000000006</v>
      </c>
      <c r="C146" s="7">
        <v>8.8400859999999994</v>
      </c>
      <c r="D146" s="7">
        <v>0.60697135000000002</v>
      </c>
      <c r="E146" s="53">
        <f t="shared" si="21"/>
        <v>6.8661249449383191E-2</v>
      </c>
      <c r="F146" s="35">
        <v>2.9774790000000002</v>
      </c>
      <c r="G146" s="36">
        <v>2.979476</v>
      </c>
      <c r="H146" s="36">
        <v>3.4745839999999993E-2</v>
      </c>
      <c r="I146" s="14">
        <f t="shared" si="23"/>
        <v>1.1661728438154894E-2</v>
      </c>
    </row>
    <row r="147" spans="1:9" x14ac:dyDescent="0.25">
      <c r="A147" s="172" t="s">
        <v>22</v>
      </c>
      <c r="B147" s="4">
        <v>333.3304</v>
      </c>
      <c r="C147" s="7">
        <v>333.3304</v>
      </c>
      <c r="D147" s="7">
        <v>38.238978840000001</v>
      </c>
      <c r="E147" s="53">
        <f t="shared" si="21"/>
        <v>0.11471794603792514</v>
      </c>
      <c r="F147" s="35">
        <v>51.808999999999997</v>
      </c>
      <c r="G147" s="36">
        <v>51.808999999999997</v>
      </c>
      <c r="H147" s="36">
        <v>8.6877901699999995</v>
      </c>
      <c r="I147" s="14">
        <f t="shared" si="23"/>
        <v>0.16768882182632361</v>
      </c>
    </row>
    <row r="148" spans="1:9" x14ac:dyDescent="0.25">
      <c r="A148" s="172" t="s">
        <v>26</v>
      </c>
      <c r="B148" s="4">
        <v>260.791425</v>
      </c>
      <c r="C148" s="7">
        <v>260.35093699999999</v>
      </c>
      <c r="D148" s="7">
        <v>35.422816009999998</v>
      </c>
      <c r="E148" s="53">
        <f t="shared" si="21"/>
        <v>0.13605795476741456</v>
      </c>
      <c r="F148" s="5">
        <v>15.070793999999999</v>
      </c>
      <c r="G148" s="6">
        <v>15.511282</v>
      </c>
      <c r="H148" s="6">
        <v>0.18302693</v>
      </c>
      <c r="I148" s="14">
        <f t="shared" si="23"/>
        <v>1.1799600445662712E-2</v>
      </c>
    </row>
    <row r="149" spans="1:9" x14ac:dyDescent="0.25">
      <c r="A149" s="169" t="s">
        <v>25</v>
      </c>
      <c r="B149" s="4">
        <v>10.22246</v>
      </c>
      <c r="C149" s="7">
        <v>10.22246</v>
      </c>
      <c r="D149" s="7">
        <v>1.27850116</v>
      </c>
      <c r="E149" s="53">
        <f t="shared" si="21"/>
        <v>0.12506785646507787</v>
      </c>
      <c r="F149" s="35">
        <v>1.8916599999999999</v>
      </c>
      <c r="G149" s="36">
        <v>1.8916599999999999</v>
      </c>
      <c r="H149" s="36">
        <v>9.5668700000000016E-3</v>
      </c>
      <c r="I149" s="14">
        <f t="shared" si="23"/>
        <v>5.0573940348688463E-3</v>
      </c>
    </row>
    <row r="150" spans="1:9" x14ac:dyDescent="0.25">
      <c r="A150" s="172" t="s">
        <v>32</v>
      </c>
      <c r="B150" s="4">
        <v>222.52425199999999</v>
      </c>
      <c r="C150" s="7">
        <v>222.52425199999999</v>
      </c>
      <c r="D150" s="7">
        <v>43.048941749999997</v>
      </c>
      <c r="E150" s="53">
        <f t="shared" si="21"/>
        <v>0.19345730347629705</v>
      </c>
      <c r="F150" s="5">
        <v>12.084718000000001</v>
      </c>
      <c r="G150" s="6">
        <v>12.084718000000001</v>
      </c>
      <c r="H150" s="6">
        <v>0.49201965999999997</v>
      </c>
      <c r="I150" s="14">
        <f t="shared" si="23"/>
        <v>4.0714202846934444E-2</v>
      </c>
    </row>
    <row r="151" spans="1:9" x14ac:dyDescent="0.25">
      <c r="A151" s="172" t="s">
        <v>18</v>
      </c>
      <c r="B151" s="4">
        <v>16.945007</v>
      </c>
      <c r="C151" s="7">
        <v>16.945007</v>
      </c>
      <c r="D151" s="7">
        <v>1.8479370400000001</v>
      </c>
      <c r="E151" s="53">
        <f t="shared" si="21"/>
        <v>0.10905495878520441</v>
      </c>
      <c r="F151" s="59">
        <v>1</v>
      </c>
      <c r="G151" s="60">
        <v>1</v>
      </c>
      <c r="H151" s="60">
        <v>6.3224589999999997E-2</v>
      </c>
      <c r="I151" s="14" t="s">
        <v>19</v>
      </c>
    </row>
    <row r="152" spans="1:9" x14ac:dyDescent="0.25">
      <c r="A152" s="169" t="s">
        <v>224</v>
      </c>
      <c r="B152" s="4">
        <v>2.4702000000000002</v>
      </c>
      <c r="C152" s="7">
        <v>2.4702000000000002</v>
      </c>
      <c r="D152" s="7">
        <v>0</v>
      </c>
      <c r="E152" s="53">
        <f t="shared" si="21"/>
        <v>0</v>
      </c>
      <c r="F152" s="59" t="s">
        <v>19</v>
      </c>
      <c r="G152" s="60" t="s">
        <v>19</v>
      </c>
      <c r="H152" s="60" t="s">
        <v>19</v>
      </c>
      <c r="I152" s="14" t="s">
        <v>19</v>
      </c>
    </row>
    <row r="153" spans="1:9" x14ac:dyDescent="0.25">
      <c r="A153" s="169" t="s">
        <v>23</v>
      </c>
      <c r="B153" s="4">
        <v>39.091703000000003</v>
      </c>
      <c r="C153" s="7">
        <v>39.091703000000003</v>
      </c>
      <c r="D153" s="7">
        <v>6.7951724200000001</v>
      </c>
      <c r="E153" s="53">
        <f>D153/C153</f>
        <v>0.17382646184536907</v>
      </c>
      <c r="F153" s="59" t="s">
        <v>19</v>
      </c>
      <c r="G153" s="60" t="s">
        <v>19</v>
      </c>
      <c r="H153" s="60" t="s">
        <v>19</v>
      </c>
      <c r="I153" s="14" t="s">
        <v>19</v>
      </c>
    </row>
    <row r="154" spans="1:9" x14ac:dyDescent="0.25">
      <c r="A154" s="169" t="s">
        <v>31</v>
      </c>
      <c r="B154" s="4">
        <v>4.8281510000000001</v>
      </c>
      <c r="C154" s="7">
        <v>4.8281510000000001</v>
      </c>
      <c r="D154" s="7">
        <v>0.68703574999999995</v>
      </c>
      <c r="E154" s="53">
        <f t="shared" ref="E154:E156" si="24">D154/C154</f>
        <v>0.14229790037635523</v>
      </c>
      <c r="F154" s="59">
        <v>0.45500000000000002</v>
      </c>
      <c r="G154" s="60">
        <v>0.45500000000000002</v>
      </c>
      <c r="H154" s="60">
        <v>0</v>
      </c>
      <c r="I154" s="14">
        <f t="shared" ref="I154:I156" si="25">H154/G154</f>
        <v>0</v>
      </c>
    </row>
    <row r="155" spans="1:9" x14ac:dyDescent="0.25">
      <c r="A155" s="171" t="s">
        <v>17</v>
      </c>
      <c r="B155" s="4">
        <v>5.6229740000000001</v>
      </c>
      <c r="C155" s="7">
        <v>5.6229740000000001</v>
      </c>
      <c r="D155" s="7">
        <v>0.72032103000000003</v>
      </c>
      <c r="E155" s="53">
        <f t="shared" si="24"/>
        <v>0.12810321193019922</v>
      </c>
      <c r="F155" s="59">
        <v>1.382226</v>
      </c>
      <c r="G155" s="60">
        <v>1.382226</v>
      </c>
      <c r="H155" s="60">
        <v>0.13996907</v>
      </c>
      <c r="I155" s="14">
        <f t="shared" si="25"/>
        <v>0.10126351985854701</v>
      </c>
    </row>
    <row r="156" spans="1:9" x14ac:dyDescent="0.25">
      <c r="A156" s="171" t="s">
        <v>78</v>
      </c>
      <c r="B156" s="4">
        <v>7.296195</v>
      </c>
      <c r="C156" s="7">
        <v>7.296195</v>
      </c>
      <c r="D156" s="7">
        <v>0.91203838999999998</v>
      </c>
      <c r="E156" s="53">
        <f t="shared" si="24"/>
        <v>0.12500192086423129</v>
      </c>
      <c r="F156" s="59">
        <v>0.719661</v>
      </c>
      <c r="G156" s="60">
        <v>0.719661</v>
      </c>
      <c r="H156" s="60">
        <v>3.348512E-2</v>
      </c>
      <c r="I156" s="14">
        <f t="shared" si="25"/>
        <v>4.6529018523999495E-2</v>
      </c>
    </row>
    <row r="157" spans="1:9" ht="15.75" thickBot="1" x14ac:dyDescent="0.3">
      <c r="A157" s="173" t="s">
        <v>34</v>
      </c>
      <c r="B157" s="41">
        <v>5630.6027430000004</v>
      </c>
      <c r="C157" s="42">
        <v>5572.4331039999997</v>
      </c>
      <c r="D157" s="42">
        <v>840.86025933000008</v>
      </c>
      <c r="E157" s="54">
        <f>D157/C157</f>
        <v>0.15089642955541527</v>
      </c>
      <c r="F157" s="203" t="s">
        <v>19</v>
      </c>
      <c r="G157" s="204" t="s">
        <v>19</v>
      </c>
      <c r="H157" s="204" t="s">
        <v>19</v>
      </c>
      <c r="I157" s="190" t="s">
        <v>19</v>
      </c>
    </row>
    <row r="158" spans="1:9" ht="15.75" thickBot="1" x14ac:dyDescent="0.3">
      <c r="A158" s="182" t="s">
        <v>92</v>
      </c>
      <c r="B158" s="8">
        <f>SUM(B159:B201)</f>
        <v>6196.7288159999998</v>
      </c>
      <c r="C158" s="9">
        <f>SUM(C159:C201)</f>
        <v>6196.6760159999994</v>
      </c>
      <c r="D158" s="9">
        <f>SUM(D159:D201)</f>
        <v>865.85899971999993</v>
      </c>
      <c r="E158" s="20">
        <f>D158/C158</f>
        <v>0.13972959010352107</v>
      </c>
      <c r="F158" s="12">
        <f>SUM(F159:F201)</f>
        <v>3460.0568169999983</v>
      </c>
      <c r="G158" s="13">
        <f>SUM(G159:G201)</f>
        <v>3460.1096169999983</v>
      </c>
      <c r="H158" s="13">
        <f>SUM(H159:H201)</f>
        <v>167.12873967000002</v>
      </c>
      <c r="I158" s="20">
        <f>H158/G158</f>
        <v>4.8301573698380347E-2</v>
      </c>
    </row>
    <row r="159" spans="1:9" x14ac:dyDescent="0.25">
      <c r="A159" s="183" t="s">
        <v>225</v>
      </c>
      <c r="B159" s="39">
        <v>6.4955579999999999</v>
      </c>
      <c r="C159" s="40">
        <v>6.4955579999999999</v>
      </c>
      <c r="D159" s="40">
        <v>0.6628450600000001</v>
      </c>
      <c r="E159" s="21">
        <f>D159/C159</f>
        <v>0.10204589967482396</v>
      </c>
      <c r="F159" s="229">
        <v>4.7171000000000003</v>
      </c>
      <c r="G159" s="34">
        <v>4.7171000000000003</v>
      </c>
      <c r="H159" s="34">
        <v>1.738E-3</v>
      </c>
      <c r="I159" s="21">
        <f>H159/G159</f>
        <v>3.6844671514277836E-4</v>
      </c>
    </row>
    <row r="160" spans="1:9" x14ac:dyDescent="0.25">
      <c r="A160" s="184" t="s">
        <v>226</v>
      </c>
      <c r="B160" s="4">
        <v>56.031345999999999</v>
      </c>
      <c r="C160" s="7">
        <v>56.031345999999999</v>
      </c>
      <c r="D160" s="7">
        <v>4.4612819699999999</v>
      </c>
      <c r="E160" s="14">
        <f>D160/C160</f>
        <v>7.962118150793665E-2</v>
      </c>
      <c r="F160" s="230">
        <v>21.538133999999999</v>
      </c>
      <c r="G160" s="36">
        <v>21.538133999999999</v>
      </c>
      <c r="H160" s="36">
        <v>1.58207243</v>
      </c>
      <c r="I160" s="14">
        <f>H160/G160</f>
        <v>7.3454479854197216E-2</v>
      </c>
    </row>
    <row r="161" spans="1:9" x14ac:dyDescent="0.25">
      <c r="A161" s="184" t="s">
        <v>227</v>
      </c>
      <c r="B161" s="4">
        <v>23.7</v>
      </c>
      <c r="C161" s="7">
        <v>23.7</v>
      </c>
      <c r="D161" s="7">
        <v>3.4487656200000001</v>
      </c>
      <c r="E161" s="14">
        <f t="shared" ref="E161:E164" si="26">D161/C161</f>
        <v>0.14551753670886078</v>
      </c>
      <c r="F161" s="230">
        <v>3.3</v>
      </c>
      <c r="G161" s="36">
        <v>3.3</v>
      </c>
      <c r="H161" s="36">
        <v>0.94547068000000001</v>
      </c>
      <c r="I161" s="14">
        <f t="shared" ref="I161:I168" si="27">H161/G161</f>
        <v>0.28650626666666668</v>
      </c>
    </row>
    <row r="162" spans="1:9" x14ac:dyDescent="0.25">
      <c r="A162" s="184" t="s">
        <v>228</v>
      </c>
      <c r="B162" s="4">
        <v>14.7188</v>
      </c>
      <c r="C162" s="7">
        <v>14.7188</v>
      </c>
      <c r="D162" s="7">
        <v>0.99349720999999991</v>
      </c>
      <c r="E162" s="14">
        <f t="shared" si="26"/>
        <v>6.7498519580400568E-2</v>
      </c>
      <c r="F162" s="230">
        <v>3.5171000000000001</v>
      </c>
      <c r="G162" s="36">
        <v>3.5171000000000001</v>
      </c>
      <c r="H162" s="36">
        <v>5.5329550000000005E-2</v>
      </c>
      <c r="I162" s="14">
        <f t="shared" si="27"/>
        <v>1.5731582838133692E-2</v>
      </c>
    </row>
    <row r="163" spans="1:9" x14ac:dyDescent="0.25">
      <c r="A163" s="184" t="s">
        <v>229</v>
      </c>
      <c r="B163" s="4">
        <v>39.722000000000001</v>
      </c>
      <c r="C163" s="7">
        <v>39.669199999999996</v>
      </c>
      <c r="D163" s="7">
        <v>4.5540179099999998</v>
      </c>
      <c r="E163" s="14">
        <f t="shared" si="26"/>
        <v>0.114799842447037</v>
      </c>
      <c r="F163" s="230">
        <v>8.3818999999999999</v>
      </c>
      <c r="G163" s="36">
        <v>8.4346999999999994</v>
      </c>
      <c r="H163" s="36">
        <v>2.0125E-3</v>
      </c>
      <c r="I163" s="14">
        <f t="shared" si="27"/>
        <v>2.3859769760631677E-4</v>
      </c>
    </row>
    <row r="164" spans="1:9" x14ac:dyDescent="0.25">
      <c r="A164" s="184" t="s">
        <v>198</v>
      </c>
      <c r="B164" s="4">
        <v>4910.6621510000004</v>
      </c>
      <c r="C164" s="7">
        <v>4910.6621510000004</v>
      </c>
      <c r="D164" s="7">
        <v>718.96190174000003</v>
      </c>
      <c r="E164" s="14">
        <f t="shared" si="26"/>
        <v>0.14640834161103744</v>
      </c>
      <c r="F164" s="230">
        <v>374.82938000000001</v>
      </c>
      <c r="G164" s="36">
        <v>374.82938000000001</v>
      </c>
      <c r="H164" s="36">
        <v>89.941438020000007</v>
      </c>
      <c r="I164" s="14">
        <f t="shared" si="27"/>
        <v>0.23995301014024034</v>
      </c>
    </row>
    <row r="165" spans="1:9" x14ac:dyDescent="0.25">
      <c r="A165" s="184" t="s">
        <v>292</v>
      </c>
      <c r="B165" s="5" t="s">
        <v>19</v>
      </c>
      <c r="C165" s="6" t="s">
        <v>19</v>
      </c>
      <c r="D165" s="6" t="s">
        <v>19</v>
      </c>
      <c r="E165" s="14" t="s">
        <v>19</v>
      </c>
      <c r="F165" s="230">
        <v>1692.702669</v>
      </c>
      <c r="G165" s="36">
        <v>1692.702669</v>
      </c>
      <c r="H165" s="36">
        <v>1.1797942100000001</v>
      </c>
      <c r="I165" s="14">
        <f t="shared" si="27"/>
        <v>6.9698845024979399E-4</v>
      </c>
    </row>
    <row r="166" spans="1:9" x14ac:dyDescent="0.25">
      <c r="A166" s="184" t="s">
        <v>230</v>
      </c>
      <c r="B166" s="4">
        <v>19.083057</v>
      </c>
      <c r="C166" s="7">
        <v>19.083057</v>
      </c>
      <c r="D166" s="7">
        <v>1.8989510900000002</v>
      </c>
      <c r="E166" s="14">
        <f t="shared" ref="E166:E201" si="28">D166/C166</f>
        <v>9.9509794997730189E-2</v>
      </c>
      <c r="F166" s="230">
        <v>13.126018</v>
      </c>
      <c r="G166" s="36">
        <v>13.126018</v>
      </c>
      <c r="H166" s="36">
        <v>0.29372731000000002</v>
      </c>
      <c r="I166" s="14">
        <f t="shared" si="27"/>
        <v>2.2377487978456224E-2</v>
      </c>
    </row>
    <row r="167" spans="1:9" ht="15" customHeight="1" x14ac:dyDescent="0.25">
      <c r="A167" s="184" t="s">
        <v>283</v>
      </c>
      <c r="B167" s="5">
        <v>7.9725999999999999</v>
      </c>
      <c r="C167" s="7">
        <v>7.9725999999999999</v>
      </c>
      <c r="D167" s="7">
        <v>0.91228012000000003</v>
      </c>
      <c r="E167" s="14">
        <f t="shared" si="28"/>
        <v>0.1144269272257482</v>
      </c>
      <c r="F167" s="231">
        <v>2.9756999999999998</v>
      </c>
      <c r="G167" s="60">
        <v>2.9756999999999998</v>
      </c>
      <c r="H167" s="60">
        <v>0</v>
      </c>
      <c r="I167" s="14">
        <f t="shared" si="27"/>
        <v>0</v>
      </c>
    </row>
    <row r="168" spans="1:9" x14ac:dyDescent="0.25">
      <c r="A168" s="184" t="s">
        <v>231</v>
      </c>
      <c r="B168" s="4">
        <v>9.3352000000000004</v>
      </c>
      <c r="C168" s="7">
        <v>9.3352000000000004</v>
      </c>
      <c r="D168" s="7">
        <v>0.82108848000000001</v>
      </c>
      <c r="E168" s="14">
        <f t="shared" si="28"/>
        <v>8.7956174479389831E-2</v>
      </c>
      <c r="F168" s="230">
        <v>0.2145</v>
      </c>
      <c r="G168" s="36">
        <v>0.2145</v>
      </c>
      <c r="H168" s="36">
        <v>0</v>
      </c>
      <c r="I168" s="14">
        <f t="shared" si="27"/>
        <v>0</v>
      </c>
    </row>
    <row r="169" spans="1:9" x14ac:dyDescent="0.25">
      <c r="A169" s="184" t="s">
        <v>232</v>
      </c>
      <c r="B169" s="4">
        <v>1.6757</v>
      </c>
      <c r="C169" s="7">
        <v>1.6757</v>
      </c>
      <c r="D169" s="7">
        <v>0.18700618999999999</v>
      </c>
      <c r="E169" s="14">
        <f t="shared" si="28"/>
        <v>0.11159884824252551</v>
      </c>
      <c r="F169" s="231" t="s">
        <v>19</v>
      </c>
      <c r="G169" s="60" t="s">
        <v>19</v>
      </c>
      <c r="H169" s="60" t="s">
        <v>19</v>
      </c>
      <c r="I169" s="14" t="s">
        <v>19</v>
      </c>
    </row>
    <row r="170" spans="1:9" x14ac:dyDescent="0.25">
      <c r="A170" s="184" t="s">
        <v>56</v>
      </c>
      <c r="B170" s="4">
        <v>19.2</v>
      </c>
      <c r="C170" s="7">
        <v>19.2</v>
      </c>
      <c r="D170" s="7">
        <v>1.95194457</v>
      </c>
      <c r="E170" s="14">
        <f t="shared" si="28"/>
        <v>0.1016637796875</v>
      </c>
      <c r="F170" s="230">
        <v>526.62674200000004</v>
      </c>
      <c r="G170" s="36">
        <v>526.62674200000004</v>
      </c>
      <c r="H170" s="36">
        <v>5.5150077400000006</v>
      </c>
      <c r="I170" s="14">
        <f t="shared" ref="I170:I200" si="29">H170/G170</f>
        <v>1.0472327552253319E-2</v>
      </c>
    </row>
    <row r="171" spans="1:9" x14ac:dyDescent="0.25">
      <c r="A171" s="184" t="s">
        <v>233</v>
      </c>
      <c r="B171" s="4">
        <v>6.7022719999999998</v>
      </c>
      <c r="C171" s="7">
        <v>6.7022719999999998</v>
      </c>
      <c r="D171" s="7">
        <v>0.86449377000000005</v>
      </c>
      <c r="E171" s="14">
        <f t="shared" si="28"/>
        <v>0.12898518144294951</v>
      </c>
      <c r="F171" s="230">
        <v>6.8536999999999999</v>
      </c>
      <c r="G171" s="36">
        <v>6.8536999999999999</v>
      </c>
      <c r="H171" s="36">
        <v>0.31236015</v>
      </c>
      <c r="I171" s="14">
        <f t="shared" si="29"/>
        <v>4.5575404526022441E-2</v>
      </c>
    </row>
    <row r="172" spans="1:9" x14ac:dyDescent="0.25">
      <c r="A172" s="184" t="s">
        <v>287</v>
      </c>
      <c r="B172" s="4">
        <v>13.949481</v>
      </c>
      <c r="C172" s="7">
        <v>13.949481</v>
      </c>
      <c r="D172" s="7">
        <v>2.1041985099999998</v>
      </c>
      <c r="E172" s="14">
        <f t="shared" si="28"/>
        <v>0.15084421492097089</v>
      </c>
      <c r="F172" s="230">
        <v>26.263635000000001</v>
      </c>
      <c r="G172" s="36">
        <v>26.263635000000001</v>
      </c>
      <c r="H172" s="36">
        <v>1.0836677299999999</v>
      </c>
      <c r="I172" s="14">
        <f t="shared" si="29"/>
        <v>4.1261147971329938E-2</v>
      </c>
    </row>
    <row r="173" spans="1:9" x14ac:dyDescent="0.25">
      <c r="A173" s="184" t="s">
        <v>288</v>
      </c>
      <c r="B173" s="4">
        <v>11.12649</v>
      </c>
      <c r="C173" s="7">
        <v>11.12649</v>
      </c>
      <c r="D173" s="7">
        <v>0.87361108999999992</v>
      </c>
      <c r="E173" s="14">
        <f t="shared" si="28"/>
        <v>7.8516323656427134E-2</v>
      </c>
      <c r="F173" s="230">
        <v>1.0297000000000001</v>
      </c>
      <c r="G173" s="36">
        <v>1.0297000000000001</v>
      </c>
      <c r="H173" s="36">
        <v>0</v>
      </c>
      <c r="I173" s="14">
        <f t="shared" si="29"/>
        <v>0</v>
      </c>
    </row>
    <row r="174" spans="1:9" x14ac:dyDescent="0.25">
      <c r="A174" s="184" t="s">
        <v>236</v>
      </c>
      <c r="B174" s="4">
        <v>4.5165350000000002</v>
      </c>
      <c r="C174" s="7">
        <v>4.5165350000000002</v>
      </c>
      <c r="D174" s="7">
        <v>0.56157304000000008</v>
      </c>
      <c r="E174" s="14">
        <f t="shared" si="28"/>
        <v>0.12433713897932819</v>
      </c>
      <c r="F174" s="96">
        <v>1.7702</v>
      </c>
      <c r="G174" s="6">
        <v>1.7702</v>
      </c>
      <c r="H174" s="6">
        <v>3.9996660000000003E-2</v>
      </c>
      <c r="I174" s="14">
        <f t="shared" si="29"/>
        <v>2.2594430007908714E-2</v>
      </c>
    </row>
    <row r="175" spans="1:9" x14ac:dyDescent="0.25">
      <c r="A175" s="184" t="s">
        <v>237</v>
      </c>
      <c r="B175" s="4">
        <v>2.1464729999999999</v>
      </c>
      <c r="C175" s="7">
        <v>2.1464729999999999</v>
      </c>
      <c r="D175" s="7">
        <v>0.25242905999999998</v>
      </c>
      <c r="E175" s="14">
        <f t="shared" si="28"/>
        <v>0.11760178674504641</v>
      </c>
      <c r="F175" s="230">
        <v>0.82584900000000006</v>
      </c>
      <c r="G175" s="36">
        <v>0.82584900000000006</v>
      </c>
      <c r="H175" s="36">
        <v>9.0699800000000001E-3</v>
      </c>
      <c r="I175" s="14">
        <f t="shared" si="29"/>
        <v>1.0982613044273226E-2</v>
      </c>
    </row>
    <row r="176" spans="1:9" x14ac:dyDescent="0.25">
      <c r="A176" s="184" t="s">
        <v>98</v>
      </c>
      <c r="B176" s="4">
        <v>3.9529969999999999</v>
      </c>
      <c r="C176" s="7">
        <v>3.9529969999999999</v>
      </c>
      <c r="D176" s="7">
        <v>0</v>
      </c>
      <c r="E176" s="14">
        <f t="shared" si="28"/>
        <v>0</v>
      </c>
      <c r="F176" s="231">
        <v>0.10730000000000001</v>
      </c>
      <c r="G176" s="60">
        <v>0.10730000000000001</v>
      </c>
      <c r="H176" s="60">
        <v>0</v>
      </c>
      <c r="I176" s="14">
        <f t="shared" si="29"/>
        <v>0</v>
      </c>
    </row>
    <row r="177" spans="1:9" ht="15.75" thickBot="1" x14ac:dyDescent="0.3">
      <c r="A177" s="185" t="s">
        <v>238</v>
      </c>
      <c r="B177" s="43">
        <v>17.805430000000001</v>
      </c>
      <c r="C177" s="44">
        <v>17.805430000000001</v>
      </c>
      <c r="D177" s="44">
        <v>2.8392472200000003</v>
      </c>
      <c r="E177" s="22">
        <f t="shared" si="28"/>
        <v>0.15945962664198507</v>
      </c>
      <c r="F177" s="262">
        <v>5.44</v>
      </c>
      <c r="G177" s="38">
        <v>5.44</v>
      </c>
      <c r="H177" s="38">
        <v>0.83152506000000004</v>
      </c>
      <c r="I177" s="22">
        <f t="shared" si="29"/>
        <v>0.1528538713235294</v>
      </c>
    </row>
    <row r="178" spans="1:9" x14ac:dyDescent="0.25">
      <c r="A178" s="183" t="s">
        <v>239</v>
      </c>
      <c r="B178" s="39">
        <v>9.4499999999999993</v>
      </c>
      <c r="C178" s="40">
        <v>9.4499999999999993</v>
      </c>
      <c r="D178" s="40">
        <v>1.36143368</v>
      </c>
      <c r="E178" s="21">
        <f t="shared" si="28"/>
        <v>0.14406705608465609</v>
      </c>
      <c r="F178" s="229">
        <v>55.811425</v>
      </c>
      <c r="G178" s="34">
        <v>55.811425</v>
      </c>
      <c r="H178" s="34">
        <v>1.7591633200000001</v>
      </c>
      <c r="I178" s="21">
        <f t="shared" si="29"/>
        <v>3.151977072794683E-2</v>
      </c>
    </row>
    <row r="179" spans="1:9" x14ac:dyDescent="0.25">
      <c r="A179" s="184" t="s">
        <v>241</v>
      </c>
      <c r="B179" s="4">
        <v>7.553229</v>
      </c>
      <c r="C179" s="7">
        <v>7.553229</v>
      </c>
      <c r="D179" s="7">
        <v>0.98971485999999997</v>
      </c>
      <c r="E179" s="14">
        <f t="shared" si="28"/>
        <v>0.13103202087478083</v>
      </c>
      <c r="F179" s="96">
        <v>3.3971070000000001</v>
      </c>
      <c r="G179" s="6">
        <v>3.3971070000000001</v>
      </c>
      <c r="H179" s="6">
        <v>0.39424335999999999</v>
      </c>
      <c r="I179" s="14">
        <f t="shared" si="29"/>
        <v>0.11605267658628356</v>
      </c>
    </row>
    <row r="180" spans="1:9" x14ac:dyDescent="0.25">
      <c r="A180" s="184" t="s">
        <v>242</v>
      </c>
      <c r="B180" s="4">
        <v>57.687970999999997</v>
      </c>
      <c r="C180" s="7">
        <v>57.687970999999997</v>
      </c>
      <c r="D180" s="7">
        <v>5.3491815599999999</v>
      </c>
      <c r="E180" s="14">
        <f t="shared" si="28"/>
        <v>9.2726117200412544E-2</v>
      </c>
      <c r="F180" s="230">
        <v>152.560934</v>
      </c>
      <c r="G180" s="36">
        <v>152.560934</v>
      </c>
      <c r="H180" s="36">
        <v>48.901442439999997</v>
      </c>
      <c r="I180" s="14">
        <f t="shared" si="29"/>
        <v>0.32053712020404906</v>
      </c>
    </row>
    <row r="181" spans="1:9" x14ac:dyDescent="0.25">
      <c r="A181" s="184" t="s">
        <v>277</v>
      </c>
      <c r="B181" s="4">
        <v>23.156248999999999</v>
      </c>
      <c r="C181" s="7">
        <v>23.156248999999999</v>
      </c>
      <c r="D181" s="7">
        <v>2.0271555500000003</v>
      </c>
      <c r="E181" s="14">
        <f t="shared" si="28"/>
        <v>8.7542483672549923E-2</v>
      </c>
      <c r="F181" s="230">
        <v>116.985848</v>
      </c>
      <c r="G181" s="36">
        <v>116.985848</v>
      </c>
      <c r="H181" s="36">
        <v>1.5789416599999999</v>
      </c>
      <c r="I181" s="14">
        <f t="shared" si="29"/>
        <v>1.349686040656815E-2</v>
      </c>
    </row>
    <row r="182" spans="1:9" x14ac:dyDescent="0.25">
      <c r="A182" s="184" t="s">
        <v>243</v>
      </c>
      <c r="B182" s="4">
        <v>27.308866999999999</v>
      </c>
      <c r="C182" s="7">
        <v>27.308866999999999</v>
      </c>
      <c r="D182" s="7">
        <v>0.91289318000000008</v>
      </c>
      <c r="E182" s="14">
        <f t="shared" si="28"/>
        <v>3.3428453110119875E-2</v>
      </c>
      <c r="F182" s="96">
        <v>40.594548000000003</v>
      </c>
      <c r="G182" s="6">
        <v>40.594548000000003</v>
      </c>
      <c r="H182" s="6">
        <v>6.572161E-2</v>
      </c>
      <c r="I182" s="14">
        <f t="shared" si="29"/>
        <v>1.6189762723802219E-3</v>
      </c>
    </row>
    <row r="183" spans="1:9" x14ac:dyDescent="0.25">
      <c r="A183" s="184" t="s">
        <v>244</v>
      </c>
      <c r="B183" s="4">
        <v>70.5</v>
      </c>
      <c r="C183" s="7">
        <v>70.5</v>
      </c>
      <c r="D183" s="7">
        <v>10.225138789999999</v>
      </c>
      <c r="E183" s="14">
        <f t="shared" si="28"/>
        <v>0.14503742964539007</v>
      </c>
      <c r="F183" s="96">
        <v>3.1</v>
      </c>
      <c r="G183" s="6">
        <v>3.1</v>
      </c>
      <c r="H183" s="6">
        <v>0.13812301999999999</v>
      </c>
      <c r="I183" s="14">
        <f t="shared" si="29"/>
        <v>4.45558129032258E-2</v>
      </c>
    </row>
    <row r="184" spans="1:9" x14ac:dyDescent="0.25">
      <c r="A184" s="184" t="s">
        <v>245</v>
      </c>
      <c r="B184" s="4">
        <v>4.0870899999999999</v>
      </c>
      <c r="C184" s="7">
        <v>4.0870899999999999</v>
      </c>
      <c r="D184" s="7">
        <v>0.50945932999999999</v>
      </c>
      <c r="E184" s="14">
        <f t="shared" si="28"/>
        <v>0.12465087140239144</v>
      </c>
      <c r="F184" s="230">
        <v>3.4325000000000001</v>
      </c>
      <c r="G184" s="36">
        <v>3.4325000000000001</v>
      </c>
      <c r="H184" s="36">
        <v>0</v>
      </c>
      <c r="I184" s="14">
        <f t="shared" si="29"/>
        <v>0</v>
      </c>
    </row>
    <row r="185" spans="1:9" x14ac:dyDescent="0.25">
      <c r="A185" s="226" t="s">
        <v>246</v>
      </c>
      <c r="B185" s="4">
        <v>15.489632</v>
      </c>
      <c r="C185" s="7">
        <v>15.489632</v>
      </c>
      <c r="D185" s="7">
        <v>1.69208844</v>
      </c>
      <c r="E185" s="14">
        <f t="shared" si="28"/>
        <v>0.10924006716234447</v>
      </c>
      <c r="F185" s="230">
        <v>0.403368</v>
      </c>
      <c r="G185" s="36">
        <v>0.403368</v>
      </c>
      <c r="H185" s="36">
        <v>4.6127700000000004E-3</v>
      </c>
      <c r="I185" s="14">
        <f t="shared" si="29"/>
        <v>1.143563693699054E-2</v>
      </c>
    </row>
    <row r="186" spans="1:9" x14ac:dyDescent="0.25">
      <c r="A186" s="184" t="s">
        <v>247</v>
      </c>
      <c r="B186" s="4">
        <v>9.735849</v>
      </c>
      <c r="C186" s="7">
        <v>9.735849</v>
      </c>
      <c r="D186" s="7">
        <v>1.0439215900000001</v>
      </c>
      <c r="E186" s="14">
        <f t="shared" si="28"/>
        <v>0.1072245050226231</v>
      </c>
      <c r="F186" s="96">
        <v>29.236284999999999</v>
      </c>
      <c r="G186" s="6">
        <v>29.236284999999999</v>
      </c>
      <c r="H186" s="6">
        <v>6.0717493300000003</v>
      </c>
      <c r="I186" s="14">
        <f t="shared" si="29"/>
        <v>0.2076785518406323</v>
      </c>
    </row>
    <row r="187" spans="1:9" x14ac:dyDescent="0.25">
      <c r="A187" s="227" t="s">
        <v>248</v>
      </c>
      <c r="B187" s="4">
        <v>5.41629</v>
      </c>
      <c r="C187" s="7">
        <v>5.41629</v>
      </c>
      <c r="D187" s="7">
        <v>0.37114008000000004</v>
      </c>
      <c r="E187" s="14">
        <f t="shared" si="28"/>
        <v>6.852293359476691E-2</v>
      </c>
      <c r="F187" s="230">
        <v>30.7182</v>
      </c>
      <c r="G187" s="36">
        <v>30.7182</v>
      </c>
      <c r="H187" s="36">
        <v>6.5362000000000003E-2</v>
      </c>
      <c r="I187" s="14">
        <f t="shared" si="29"/>
        <v>2.1277939462598723E-3</v>
      </c>
    </row>
    <row r="188" spans="1:9" x14ac:dyDescent="0.25">
      <c r="A188" s="227" t="s">
        <v>289</v>
      </c>
      <c r="B188" s="4">
        <v>44.825920000000004</v>
      </c>
      <c r="C188" s="7">
        <v>44.825920000000004</v>
      </c>
      <c r="D188" s="7">
        <v>6.5579579500000005</v>
      </c>
      <c r="E188" s="14">
        <f t="shared" si="28"/>
        <v>0.14629834591236499</v>
      </c>
      <c r="F188" s="230">
        <v>137.56</v>
      </c>
      <c r="G188" s="36">
        <v>137.56</v>
      </c>
      <c r="H188" s="36">
        <v>0</v>
      </c>
      <c r="I188" s="14">
        <f t="shared" si="29"/>
        <v>0</v>
      </c>
    </row>
    <row r="189" spans="1:9" x14ac:dyDescent="0.25">
      <c r="A189" s="184" t="s">
        <v>249</v>
      </c>
      <c r="B189" s="4">
        <v>16.5185</v>
      </c>
      <c r="C189" s="7">
        <v>16.5185</v>
      </c>
      <c r="D189" s="7">
        <v>3.1463445099999996</v>
      </c>
      <c r="E189" s="14">
        <f t="shared" si="28"/>
        <v>0.19047398432061022</v>
      </c>
      <c r="F189" s="230">
        <v>7.6814999999999998</v>
      </c>
      <c r="G189" s="36">
        <v>7.6814999999999998</v>
      </c>
      <c r="H189" s="36">
        <v>4.0453176800000001</v>
      </c>
      <c r="I189" s="14">
        <f t="shared" si="29"/>
        <v>0.52663121525743672</v>
      </c>
    </row>
    <row r="190" spans="1:9" x14ac:dyDescent="0.25">
      <c r="A190" s="184" t="s">
        <v>250</v>
      </c>
      <c r="B190" s="4">
        <v>3.4237350000000002</v>
      </c>
      <c r="C190" s="7">
        <v>3.4237350000000002</v>
      </c>
      <c r="D190" s="7">
        <v>0.40692486999999999</v>
      </c>
      <c r="E190" s="14">
        <f t="shared" si="28"/>
        <v>0.11885407895178803</v>
      </c>
      <c r="F190" s="231">
        <v>0.60600100000000001</v>
      </c>
      <c r="G190" s="60">
        <v>0.60600100000000001</v>
      </c>
      <c r="H190" s="60">
        <v>1.43808E-3</v>
      </c>
      <c r="I190" s="14">
        <f t="shared" si="29"/>
        <v>2.3730653909812029E-3</v>
      </c>
    </row>
    <row r="191" spans="1:9" x14ac:dyDescent="0.25">
      <c r="A191" s="184" t="s">
        <v>251</v>
      </c>
      <c r="B191" s="4">
        <v>61.771307</v>
      </c>
      <c r="C191" s="7">
        <v>61.771307</v>
      </c>
      <c r="D191" s="7">
        <v>8.0005770100000007</v>
      </c>
      <c r="E191" s="14">
        <f t="shared" si="28"/>
        <v>0.12951930918346929</v>
      </c>
      <c r="F191" s="230">
        <v>20.782958000000001</v>
      </c>
      <c r="G191" s="36">
        <v>20.782958000000001</v>
      </c>
      <c r="H191" s="36">
        <v>0.46616173999999999</v>
      </c>
      <c r="I191" s="14">
        <f t="shared" si="29"/>
        <v>2.242999961795621E-2</v>
      </c>
    </row>
    <row r="192" spans="1:9" x14ac:dyDescent="0.25">
      <c r="A192" s="184" t="s">
        <v>290</v>
      </c>
      <c r="B192" s="5">
        <v>3.010891</v>
      </c>
      <c r="C192" s="6">
        <v>3.010891</v>
      </c>
      <c r="D192" s="6">
        <v>0.29962063999999999</v>
      </c>
      <c r="E192" s="14">
        <f t="shared" si="28"/>
        <v>9.9512283905329013E-2</v>
      </c>
      <c r="F192" s="231">
        <v>1.8417509999999999</v>
      </c>
      <c r="G192" s="60">
        <v>1.8417509999999999</v>
      </c>
      <c r="H192" s="60">
        <v>0.16029892000000001</v>
      </c>
      <c r="I192" s="14">
        <f t="shared" si="29"/>
        <v>8.7036152009690781E-2</v>
      </c>
    </row>
    <row r="193" spans="1:9" x14ac:dyDescent="0.25">
      <c r="A193" s="184" t="s">
        <v>291</v>
      </c>
      <c r="B193" s="5">
        <v>6.1529999999999996</v>
      </c>
      <c r="C193" s="6">
        <v>6.1529999999999996</v>
      </c>
      <c r="D193" s="6">
        <v>0.63528729000000006</v>
      </c>
      <c r="E193" s="14">
        <f t="shared" si="28"/>
        <v>0.10324838127742567</v>
      </c>
      <c r="F193" s="231">
        <v>0.64700000000000002</v>
      </c>
      <c r="G193" s="60">
        <v>0.64700000000000002</v>
      </c>
      <c r="H193" s="60">
        <v>4.425304E-2</v>
      </c>
      <c r="I193" s="14">
        <f t="shared" si="29"/>
        <v>6.8397279752704793E-2</v>
      </c>
    </row>
    <row r="194" spans="1:9" x14ac:dyDescent="0.25">
      <c r="A194" s="184" t="s">
        <v>252</v>
      </c>
      <c r="B194" s="4">
        <v>101.37085399999999</v>
      </c>
      <c r="C194" s="7">
        <v>101.37085399999999</v>
      </c>
      <c r="D194" s="7">
        <v>14.5268771</v>
      </c>
      <c r="E194" s="14">
        <f t="shared" si="28"/>
        <v>0.14330427856511893</v>
      </c>
      <c r="F194" s="230">
        <v>4.7051999999999996</v>
      </c>
      <c r="G194" s="36">
        <v>4.7051999999999996</v>
      </c>
      <c r="H194" s="36">
        <v>4.0129049999999999E-2</v>
      </c>
      <c r="I194" s="14">
        <f t="shared" si="29"/>
        <v>8.5286597806681977E-3</v>
      </c>
    </row>
    <row r="195" spans="1:9" x14ac:dyDescent="0.25">
      <c r="A195" s="184" t="s">
        <v>253</v>
      </c>
      <c r="B195" s="4">
        <v>319.78975500000001</v>
      </c>
      <c r="C195" s="7">
        <v>319.78975500000001</v>
      </c>
      <c r="D195" s="7">
        <v>42.559553139999998</v>
      </c>
      <c r="E195" s="14">
        <f t="shared" si="28"/>
        <v>0.13308604317233363</v>
      </c>
      <c r="F195" s="230">
        <v>63.794899999999998</v>
      </c>
      <c r="G195" s="36">
        <v>63.794899999999998</v>
      </c>
      <c r="H195" s="36">
        <v>0.23306191000000001</v>
      </c>
      <c r="I195" s="14">
        <f t="shared" si="29"/>
        <v>3.6533000286856788E-3</v>
      </c>
    </row>
    <row r="196" spans="1:9" x14ac:dyDescent="0.25">
      <c r="A196" s="184" t="s">
        <v>254</v>
      </c>
      <c r="B196" s="4">
        <v>15.673621000000001</v>
      </c>
      <c r="C196" s="7">
        <v>15.673621000000001</v>
      </c>
      <c r="D196" s="7">
        <v>1.5908064900000001</v>
      </c>
      <c r="E196" s="14">
        <f t="shared" si="28"/>
        <v>0.1014957864554719</v>
      </c>
      <c r="F196" s="230">
        <v>7.2</v>
      </c>
      <c r="G196" s="36">
        <v>7.2</v>
      </c>
      <c r="H196" s="36">
        <v>0.15071479000000002</v>
      </c>
      <c r="I196" s="14">
        <f t="shared" si="29"/>
        <v>2.0932609722222224E-2</v>
      </c>
    </row>
    <row r="197" spans="1:9" x14ac:dyDescent="0.25">
      <c r="A197" s="184" t="s">
        <v>255</v>
      </c>
      <c r="B197" s="4">
        <v>55.690725999999998</v>
      </c>
      <c r="C197" s="7">
        <v>55.690725999999998</v>
      </c>
      <c r="D197" s="7">
        <v>2.6573835200000002</v>
      </c>
      <c r="E197" s="14">
        <f t="shared" si="28"/>
        <v>4.7716805128379912E-2</v>
      </c>
      <c r="F197" s="230">
        <v>8.1892999999999994</v>
      </c>
      <c r="G197" s="36">
        <v>8.1892999999999994</v>
      </c>
      <c r="H197" s="36">
        <v>0.12653448</v>
      </c>
      <c r="I197" s="14">
        <f t="shared" si="29"/>
        <v>1.5451196072924427E-2</v>
      </c>
    </row>
    <row r="198" spans="1:9" x14ac:dyDescent="0.25">
      <c r="A198" s="184" t="s">
        <v>294</v>
      </c>
      <c r="B198" s="4">
        <v>2.818705</v>
      </c>
      <c r="C198" s="7">
        <v>2.818705</v>
      </c>
      <c r="D198" s="7">
        <v>0</v>
      </c>
      <c r="E198" s="14">
        <f t="shared" si="28"/>
        <v>0</v>
      </c>
      <c r="F198" s="230">
        <v>0.18</v>
      </c>
      <c r="G198" s="36">
        <v>0.18</v>
      </c>
      <c r="H198" s="36">
        <v>0</v>
      </c>
      <c r="I198" s="14">
        <f t="shared" si="29"/>
        <v>0</v>
      </c>
    </row>
    <row r="199" spans="1:9" x14ac:dyDescent="0.25">
      <c r="A199" s="184" t="s">
        <v>256</v>
      </c>
      <c r="B199" s="4">
        <v>158.64193299999999</v>
      </c>
      <c r="C199" s="7">
        <v>158.64193299999999</v>
      </c>
      <c r="D199" s="7">
        <v>14.577986689999999</v>
      </c>
      <c r="E199" s="14">
        <f t="shared" si="28"/>
        <v>9.1892391969278384E-2</v>
      </c>
      <c r="F199" s="230">
        <v>75.692165000000003</v>
      </c>
      <c r="G199" s="36">
        <v>75.692165000000003</v>
      </c>
      <c r="H199" s="36">
        <v>1.0882604499999999</v>
      </c>
      <c r="I199" s="14">
        <f t="shared" si="29"/>
        <v>1.4377451748143285E-2</v>
      </c>
    </row>
    <row r="200" spans="1:9" x14ac:dyDescent="0.25">
      <c r="A200" s="233" t="s">
        <v>76</v>
      </c>
      <c r="B200" s="234">
        <v>0.59079999999999999</v>
      </c>
      <c r="C200" s="235">
        <v>0.59079999999999999</v>
      </c>
      <c r="D200" s="235">
        <v>6.8420800000000004E-2</v>
      </c>
      <c r="E200" s="236">
        <f t="shared" si="28"/>
        <v>0.11581042654028437</v>
      </c>
      <c r="F200" s="237">
        <v>0.42899999999999999</v>
      </c>
      <c r="G200" s="235">
        <v>0.42899999999999999</v>
      </c>
      <c r="H200" s="235">
        <v>0</v>
      </c>
      <c r="I200" s="14">
        <f t="shared" si="29"/>
        <v>0</v>
      </c>
    </row>
    <row r="201" spans="1:9" ht="15.75" thickBot="1" x14ac:dyDescent="0.3">
      <c r="A201" s="185" t="s">
        <v>295</v>
      </c>
      <c r="B201" s="43">
        <v>7.2678019999999997</v>
      </c>
      <c r="C201" s="44">
        <v>7.2678019999999997</v>
      </c>
      <c r="D201" s="44">
        <v>0</v>
      </c>
      <c r="E201" s="22">
        <f t="shared" si="28"/>
        <v>0</v>
      </c>
      <c r="F201" s="232">
        <v>0.28720000000000001</v>
      </c>
      <c r="G201" s="228">
        <v>0.28720000000000001</v>
      </c>
      <c r="H201" s="228">
        <v>0</v>
      </c>
      <c r="I201" s="22">
        <f>H201/G201</f>
        <v>0</v>
      </c>
    </row>
    <row r="202" spans="1:9" ht="15.75" thickBot="1" x14ac:dyDescent="0.3">
      <c r="A202" s="220" t="s">
        <v>285</v>
      </c>
      <c r="B202" s="221">
        <f>SUM(B203:B218)</f>
        <v>1017.26078</v>
      </c>
      <c r="C202" s="222">
        <f t="shared" ref="C202:D202" si="30">SUM(C203:C218)</f>
        <v>1018.26078</v>
      </c>
      <c r="D202" s="222">
        <f t="shared" si="30"/>
        <v>93.660100060000005</v>
      </c>
      <c r="E202" s="223">
        <f>D202/C202</f>
        <v>9.1980465023900865E-2</v>
      </c>
      <c r="F202" s="224">
        <f>SUM(F203:F218)</f>
        <v>1139.3572300000001</v>
      </c>
      <c r="G202" s="225">
        <f t="shared" ref="G202:H202" si="31">SUM(G203:G218)</f>
        <v>1139.3572300000001</v>
      </c>
      <c r="H202" s="225">
        <f t="shared" si="31"/>
        <v>58.452939270000002</v>
      </c>
      <c r="I202" s="223">
        <f>H202/G202</f>
        <v>5.1303434718187553E-2</v>
      </c>
    </row>
    <row r="203" spans="1:9" x14ac:dyDescent="0.25">
      <c r="A203" s="174" t="s">
        <v>269</v>
      </c>
      <c r="B203" s="45">
        <v>275.37791900000002</v>
      </c>
      <c r="C203" s="46">
        <v>275.37791900000002</v>
      </c>
      <c r="D203" s="46">
        <v>10.07775299</v>
      </c>
      <c r="E203" s="56">
        <f t="shared" ref="E203:E218" si="32">D203/C203</f>
        <v>3.659608230970763E-2</v>
      </c>
      <c r="F203" s="191">
        <v>48.783346000000002</v>
      </c>
      <c r="G203" s="192">
        <v>48.783346000000002</v>
      </c>
      <c r="H203" s="192">
        <v>3.1247177700000002</v>
      </c>
      <c r="I203" s="193">
        <f t="shared" ref="I203" si="33">H203/G203</f>
        <v>6.4052961229842664E-2</v>
      </c>
    </row>
    <row r="204" spans="1:9" x14ac:dyDescent="0.25">
      <c r="A204" s="174" t="s">
        <v>257</v>
      </c>
      <c r="B204" s="45">
        <v>49.144182999999998</v>
      </c>
      <c r="C204" s="46">
        <v>49.144182999999998</v>
      </c>
      <c r="D204" s="46">
        <v>5.5189325499999997</v>
      </c>
      <c r="E204" s="53">
        <f t="shared" si="32"/>
        <v>0.1123008301918459</v>
      </c>
      <c r="F204" s="191">
        <v>38.434399999999997</v>
      </c>
      <c r="G204" s="192">
        <v>38.434399999999997</v>
      </c>
      <c r="H204" s="192">
        <v>8.1332848099999993</v>
      </c>
      <c r="I204" s="193">
        <f>H204/G204</f>
        <v>0.21161472040671897</v>
      </c>
    </row>
    <row r="205" spans="1:9" x14ac:dyDescent="0.25">
      <c r="A205" s="169" t="s">
        <v>50</v>
      </c>
      <c r="B205" s="4">
        <v>0.99158000000000002</v>
      </c>
      <c r="C205" s="7">
        <v>0.99158000000000002</v>
      </c>
      <c r="D205" s="7">
        <v>9.3880919999999993E-2</v>
      </c>
      <c r="E205" s="53">
        <f t="shared" si="32"/>
        <v>9.4678109683535364E-2</v>
      </c>
      <c r="F205" s="59" t="s">
        <v>19</v>
      </c>
      <c r="G205" s="60" t="s">
        <v>19</v>
      </c>
      <c r="H205" s="60" t="s">
        <v>19</v>
      </c>
      <c r="I205" s="14" t="s">
        <v>19</v>
      </c>
    </row>
    <row r="206" spans="1:9" x14ac:dyDescent="0.25">
      <c r="A206" s="169" t="s">
        <v>258</v>
      </c>
      <c r="B206" s="4">
        <v>40.719161999999997</v>
      </c>
      <c r="C206" s="7">
        <v>40.719161999999997</v>
      </c>
      <c r="D206" s="7">
        <v>3.6486293599999997</v>
      </c>
      <c r="E206" s="53">
        <f t="shared" si="32"/>
        <v>8.9604726148342639E-2</v>
      </c>
      <c r="F206" s="35">
        <v>18.18</v>
      </c>
      <c r="G206" s="36">
        <v>18.18</v>
      </c>
      <c r="H206" s="36">
        <v>2.3852903700000003</v>
      </c>
      <c r="I206" s="14">
        <f t="shared" ref="I206:I209" si="34">H206/G206</f>
        <v>0.13120409075907594</v>
      </c>
    </row>
    <row r="207" spans="1:9" x14ac:dyDescent="0.25">
      <c r="A207" s="169" t="s">
        <v>54</v>
      </c>
      <c r="B207" s="4">
        <v>145.59217200000001</v>
      </c>
      <c r="C207" s="7">
        <v>145.59217200000001</v>
      </c>
      <c r="D207" s="7">
        <v>23.916734399999999</v>
      </c>
      <c r="E207" s="53">
        <f t="shared" si="32"/>
        <v>0.16427211759709168</v>
      </c>
      <c r="F207" s="35">
        <v>172.20079999999999</v>
      </c>
      <c r="G207" s="36">
        <v>172.20079999999999</v>
      </c>
      <c r="H207" s="36">
        <v>5.35738015</v>
      </c>
      <c r="I207" s="14">
        <f t="shared" si="34"/>
        <v>3.1111238449531016E-2</v>
      </c>
    </row>
    <row r="208" spans="1:9" x14ac:dyDescent="0.25">
      <c r="A208" s="169" t="s">
        <v>259</v>
      </c>
      <c r="B208" s="4">
        <v>7.6831469999999999</v>
      </c>
      <c r="C208" s="7">
        <v>7.6831469999999999</v>
      </c>
      <c r="D208" s="7">
        <v>0.74788023000000003</v>
      </c>
      <c r="E208" s="53">
        <f t="shared" si="32"/>
        <v>9.7340351551258877E-2</v>
      </c>
      <c r="F208" s="35">
        <v>61.020299999999999</v>
      </c>
      <c r="G208" s="36">
        <v>61.020299999999999</v>
      </c>
      <c r="H208" s="36">
        <v>28.947347319999999</v>
      </c>
      <c r="I208" s="14">
        <f t="shared" si="34"/>
        <v>0.47438880700357094</v>
      </c>
    </row>
    <row r="209" spans="1:9" x14ac:dyDescent="0.25">
      <c r="A209" s="169" t="s">
        <v>260</v>
      </c>
      <c r="B209" s="25">
        <v>1.361148</v>
      </c>
      <c r="C209" s="26">
        <v>1.361148</v>
      </c>
      <c r="D209" s="26">
        <v>0.14544764999999998</v>
      </c>
      <c r="E209" s="53">
        <f t="shared" si="32"/>
        <v>0.10685660192719673</v>
      </c>
      <c r="F209" s="25">
        <v>0.2394</v>
      </c>
      <c r="G209" s="26">
        <v>0.2394</v>
      </c>
      <c r="H209" s="26">
        <v>0</v>
      </c>
      <c r="I209" s="14">
        <f t="shared" si="34"/>
        <v>0</v>
      </c>
    </row>
    <row r="210" spans="1:9" x14ac:dyDescent="0.25">
      <c r="A210" s="169" t="s">
        <v>270</v>
      </c>
      <c r="B210" s="25">
        <v>2.9946999999999999</v>
      </c>
      <c r="C210" s="26">
        <v>2.9946999999999999</v>
      </c>
      <c r="D210" s="26">
        <v>0.29450388</v>
      </c>
      <c r="E210" s="53">
        <f t="shared" si="32"/>
        <v>9.8341696998029859E-2</v>
      </c>
      <c r="F210" s="71" t="s">
        <v>19</v>
      </c>
      <c r="G210" s="72" t="s">
        <v>19</v>
      </c>
      <c r="H210" s="72" t="s">
        <v>19</v>
      </c>
      <c r="I210" s="14" t="s">
        <v>19</v>
      </c>
    </row>
    <row r="211" spans="1:9" x14ac:dyDescent="0.25">
      <c r="A211" s="169" t="s">
        <v>271</v>
      </c>
      <c r="B211" s="25">
        <v>122.1542</v>
      </c>
      <c r="C211" s="26">
        <v>122.1542</v>
      </c>
      <c r="D211" s="26">
        <v>13.046243820000001</v>
      </c>
      <c r="E211" s="53">
        <f t="shared" si="32"/>
        <v>0.10680143474395477</v>
      </c>
      <c r="F211" s="205">
        <v>180.47976800000001</v>
      </c>
      <c r="G211" s="206">
        <v>180.47976800000001</v>
      </c>
      <c r="H211" s="206">
        <v>4.7212269100000004</v>
      </c>
      <c r="I211" s="14">
        <f t="shared" ref="I211:I218" si="35">H211/G211</f>
        <v>2.6159313934845042E-2</v>
      </c>
    </row>
    <row r="212" spans="1:9" x14ac:dyDescent="0.25">
      <c r="A212" s="169" t="s">
        <v>261</v>
      </c>
      <c r="B212" s="4">
        <v>9.6793960000000006</v>
      </c>
      <c r="C212" s="7">
        <v>9.6793960000000006</v>
      </c>
      <c r="D212" s="7">
        <v>1.2910425700000001</v>
      </c>
      <c r="E212" s="53">
        <f t="shared" si="32"/>
        <v>0.13338048882388942</v>
      </c>
      <c r="F212" s="35">
        <v>6.8538839999999999</v>
      </c>
      <c r="G212" s="36">
        <v>6.8538839999999999</v>
      </c>
      <c r="H212" s="36">
        <v>4.6480234000000005</v>
      </c>
      <c r="I212" s="14">
        <f t="shared" si="35"/>
        <v>0.67815904091752943</v>
      </c>
    </row>
    <row r="213" spans="1:9" x14ac:dyDescent="0.25">
      <c r="A213" s="169" t="s">
        <v>284</v>
      </c>
      <c r="B213" s="4">
        <v>62.078699999999998</v>
      </c>
      <c r="C213" s="7">
        <v>62.078699999999998</v>
      </c>
      <c r="D213" s="7">
        <v>5.1968515199999992</v>
      </c>
      <c r="E213" s="53">
        <f t="shared" si="32"/>
        <v>8.3713923133055285E-2</v>
      </c>
      <c r="F213" s="35">
        <v>563.88599999999997</v>
      </c>
      <c r="G213" s="36">
        <v>563.88599999999997</v>
      </c>
      <c r="H213" s="36">
        <v>0.50564655999999997</v>
      </c>
      <c r="I213" s="14">
        <f t="shared" si="35"/>
        <v>8.9671770535179097E-4</v>
      </c>
    </row>
    <row r="214" spans="1:9" x14ac:dyDescent="0.25">
      <c r="A214" s="169" t="s">
        <v>96</v>
      </c>
      <c r="B214" s="4">
        <v>119.775536</v>
      </c>
      <c r="C214" s="7">
        <v>119.775536</v>
      </c>
      <c r="D214" s="7">
        <v>13.09341903</v>
      </c>
      <c r="E214" s="53">
        <f t="shared" si="32"/>
        <v>0.10931630504245875</v>
      </c>
      <c r="F214" s="35">
        <v>9.346819</v>
      </c>
      <c r="G214" s="36">
        <v>9.346819</v>
      </c>
      <c r="H214" s="36">
        <v>0.11857039</v>
      </c>
      <c r="I214" s="14">
        <f t="shared" si="35"/>
        <v>1.2685640965124071E-2</v>
      </c>
    </row>
    <row r="215" spans="1:9" x14ac:dyDescent="0.25">
      <c r="A215" s="169" t="s">
        <v>81</v>
      </c>
      <c r="B215" s="4">
        <v>100.73950000000001</v>
      </c>
      <c r="C215" s="7">
        <v>100.73950000000001</v>
      </c>
      <c r="D215" s="7">
        <v>8.0207064199999998</v>
      </c>
      <c r="E215" s="53">
        <f t="shared" si="32"/>
        <v>7.961828696787257E-2</v>
      </c>
      <c r="F215" s="35">
        <v>6.6818</v>
      </c>
      <c r="G215" s="36">
        <v>6.6818</v>
      </c>
      <c r="H215" s="36">
        <v>0.23015084</v>
      </c>
      <c r="I215" s="14">
        <f t="shared" si="35"/>
        <v>3.4444437127720072E-2</v>
      </c>
    </row>
    <row r="216" spans="1:9" x14ac:dyDescent="0.25">
      <c r="A216" s="169" t="s">
        <v>77</v>
      </c>
      <c r="B216" s="4">
        <v>24.508593000000001</v>
      </c>
      <c r="C216" s="7">
        <v>25.508593000000001</v>
      </c>
      <c r="D216" s="7">
        <v>1.37423498</v>
      </c>
      <c r="E216" s="53">
        <f t="shared" si="32"/>
        <v>5.3873413559109275E-2</v>
      </c>
      <c r="F216" s="35">
        <v>11.75526</v>
      </c>
      <c r="G216" s="36">
        <v>11.75526</v>
      </c>
      <c r="H216" s="36">
        <v>0.28130074999999999</v>
      </c>
      <c r="I216" s="14">
        <f t="shared" si="35"/>
        <v>2.3929776967927547E-2</v>
      </c>
    </row>
    <row r="217" spans="1:9" x14ac:dyDescent="0.25">
      <c r="A217" s="169" t="s">
        <v>262</v>
      </c>
      <c r="B217" s="4">
        <v>5.1401110000000001</v>
      </c>
      <c r="C217" s="7">
        <v>5.1401110000000001</v>
      </c>
      <c r="D217" s="7">
        <v>0.84857806999999996</v>
      </c>
      <c r="E217" s="53">
        <f t="shared" si="32"/>
        <v>0.16508944456646946</v>
      </c>
      <c r="F217" s="35">
        <v>4.3344529999999999</v>
      </c>
      <c r="G217" s="36">
        <v>4.3344529999999999</v>
      </c>
      <c r="H217" s="36">
        <v>0</v>
      </c>
      <c r="I217" s="14">
        <f t="shared" si="35"/>
        <v>0</v>
      </c>
    </row>
    <row r="218" spans="1:9" ht="15.75" thickBot="1" x14ac:dyDescent="0.3">
      <c r="A218" s="169" t="s">
        <v>263</v>
      </c>
      <c r="B218" s="41">
        <v>49.320732999999997</v>
      </c>
      <c r="C218" s="42">
        <v>49.320732999999997</v>
      </c>
      <c r="D218" s="42">
        <v>6.3452616700000002</v>
      </c>
      <c r="E218" s="54">
        <f t="shared" si="32"/>
        <v>0.12865302853467325</v>
      </c>
      <c r="F218" s="199">
        <v>17.161000000000001</v>
      </c>
      <c r="G218" s="200">
        <v>17.161000000000001</v>
      </c>
      <c r="H218" s="200">
        <v>0</v>
      </c>
      <c r="I218" s="190">
        <f t="shared" si="35"/>
        <v>0</v>
      </c>
    </row>
    <row r="219" spans="1:9" ht="15.75" thickBot="1" x14ac:dyDescent="0.3">
      <c r="A219" s="27" t="s">
        <v>286</v>
      </c>
      <c r="B219" s="194">
        <f>SUM(B220:B227)</f>
        <v>1068.9871700000001</v>
      </c>
      <c r="C219" s="195">
        <f t="shared" ref="C219:D219" si="36">SUM(C220:C227)</f>
        <v>1068.9871700000001</v>
      </c>
      <c r="D219" s="195">
        <f t="shared" si="36"/>
        <v>242.62581442000001</v>
      </c>
      <c r="E219" s="196">
        <f>D219/C219</f>
        <v>0.22696793865168652</v>
      </c>
      <c r="F219" s="198">
        <f>SUM(F220:F227)</f>
        <v>1927.39651</v>
      </c>
      <c r="G219" s="197">
        <f t="shared" ref="G219:H219" si="37">SUM(G220:G227)</f>
        <v>1927.39651</v>
      </c>
      <c r="H219" s="197">
        <f t="shared" si="37"/>
        <v>360.02766147</v>
      </c>
      <c r="I219" s="196">
        <f>H219/G219</f>
        <v>0.18679480823071531</v>
      </c>
    </row>
    <row r="220" spans="1:9" x14ac:dyDescent="0.25">
      <c r="A220" s="169" t="s">
        <v>264</v>
      </c>
      <c r="B220" s="45">
        <v>23.249666999999999</v>
      </c>
      <c r="C220" s="46">
        <v>23.249666999999999</v>
      </c>
      <c r="D220" s="46">
        <v>3.15970226</v>
      </c>
      <c r="E220" s="56">
        <f t="shared" ref="E220:E227" si="38">D220/C220</f>
        <v>0.13590311895649948</v>
      </c>
      <c r="F220" s="201">
        <v>7.7005929999999996</v>
      </c>
      <c r="G220" s="202">
        <v>7.7005929999999996</v>
      </c>
      <c r="H220" s="202">
        <v>6.3419470000000006E-2</v>
      </c>
      <c r="I220" s="193">
        <f t="shared" ref="I220:I221" si="39">H220/G220</f>
        <v>8.2356605523756423E-3</v>
      </c>
    </row>
    <row r="221" spans="1:9" x14ac:dyDescent="0.25">
      <c r="A221" s="169" t="s">
        <v>194</v>
      </c>
      <c r="B221" s="4">
        <v>8.3779570000000003</v>
      </c>
      <c r="C221" s="7">
        <v>8.3779570000000003</v>
      </c>
      <c r="D221" s="7">
        <v>0.62190959999999995</v>
      </c>
      <c r="E221" s="53">
        <f t="shared" si="38"/>
        <v>7.4231653373250772E-2</v>
      </c>
      <c r="F221" s="5">
        <v>1.405</v>
      </c>
      <c r="G221" s="6">
        <v>1.405</v>
      </c>
      <c r="H221" s="6">
        <v>0</v>
      </c>
      <c r="I221" s="14">
        <f t="shared" si="39"/>
        <v>0</v>
      </c>
    </row>
    <row r="222" spans="1:9" x14ac:dyDescent="0.25">
      <c r="A222" s="169" t="s">
        <v>265</v>
      </c>
      <c r="B222" s="4">
        <v>28.23216</v>
      </c>
      <c r="C222" s="7">
        <v>28.23216</v>
      </c>
      <c r="D222" s="7">
        <v>2.4551370099999996</v>
      </c>
      <c r="E222" s="53">
        <f t="shared" si="38"/>
        <v>8.6962421933001216E-2</v>
      </c>
      <c r="F222" s="5">
        <v>76.628013999999993</v>
      </c>
      <c r="G222" s="6">
        <v>76.628013999999993</v>
      </c>
      <c r="H222" s="6">
        <v>7.1708270499999998</v>
      </c>
      <c r="I222" s="14">
        <f>H222/G222</f>
        <v>9.3579706372136959E-2</v>
      </c>
    </row>
    <row r="223" spans="1:9" x14ac:dyDescent="0.25">
      <c r="A223" s="176" t="s">
        <v>266</v>
      </c>
      <c r="B223" s="4">
        <v>10.706635</v>
      </c>
      <c r="C223" s="7">
        <v>10.706635</v>
      </c>
      <c r="D223" s="7">
        <v>1.0796265700000001</v>
      </c>
      <c r="E223" s="53">
        <f t="shared" si="38"/>
        <v>0.10083715098161093</v>
      </c>
      <c r="F223" s="5">
        <v>4.7192999999999996</v>
      </c>
      <c r="G223" s="6">
        <v>4.7192999999999996</v>
      </c>
      <c r="H223" s="6">
        <v>4.3861999999999998E-3</v>
      </c>
      <c r="I223" s="14">
        <f>H223/G223</f>
        <v>9.2941749835780737E-4</v>
      </c>
    </row>
    <row r="224" spans="1:9" x14ac:dyDescent="0.25">
      <c r="A224" s="176" t="s">
        <v>272</v>
      </c>
      <c r="B224" s="4">
        <v>608.37710000000004</v>
      </c>
      <c r="C224" s="7">
        <v>608.37710000000004</v>
      </c>
      <c r="D224" s="7">
        <v>98.126182999999997</v>
      </c>
      <c r="E224" s="53">
        <f t="shared" si="38"/>
        <v>0.16129171035530429</v>
      </c>
      <c r="F224" s="5">
        <v>1291.3154</v>
      </c>
      <c r="G224" s="6">
        <v>1291.3154</v>
      </c>
      <c r="H224" s="6">
        <v>266.546784</v>
      </c>
      <c r="I224" s="14">
        <f t="shared" ref="I224:I225" si="40">H224/G224</f>
        <v>0.2064149347247001</v>
      </c>
    </row>
    <row r="225" spans="1:9" x14ac:dyDescent="0.25">
      <c r="A225" s="176" t="s">
        <v>273</v>
      </c>
      <c r="B225" s="4">
        <v>370.10353500000002</v>
      </c>
      <c r="C225" s="7">
        <v>370.10353500000002</v>
      </c>
      <c r="D225" s="7">
        <v>135.35334</v>
      </c>
      <c r="E225" s="53">
        <f t="shared" si="38"/>
        <v>0.3657175011851751</v>
      </c>
      <c r="F225" s="5">
        <v>526.93190000000004</v>
      </c>
      <c r="G225" s="6">
        <v>526.93190000000004</v>
      </c>
      <c r="H225" s="6">
        <v>85.913539999999998</v>
      </c>
      <c r="I225" s="14">
        <f t="shared" si="40"/>
        <v>0.16304486405169244</v>
      </c>
    </row>
    <row r="226" spans="1:9" x14ac:dyDescent="0.25">
      <c r="A226" s="177" t="s">
        <v>267</v>
      </c>
      <c r="B226" s="4">
        <v>14.148</v>
      </c>
      <c r="C226" s="7">
        <v>14.148</v>
      </c>
      <c r="D226" s="7">
        <v>0.94531938999999998</v>
      </c>
      <c r="E226" s="53">
        <f t="shared" si="38"/>
        <v>6.6816468052021488E-2</v>
      </c>
      <c r="F226" s="5">
        <v>0.12443899999999999</v>
      </c>
      <c r="G226" s="6">
        <v>0.12443899999999999</v>
      </c>
      <c r="H226" s="6">
        <v>2.5500000000000002E-4</v>
      </c>
      <c r="I226" s="14">
        <f>H226/G226</f>
        <v>2.0491967952169341E-3</v>
      </c>
    </row>
    <row r="227" spans="1:9" ht="15.75" thickBot="1" x14ac:dyDescent="0.3">
      <c r="A227" s="178" t="s">
        <v>268</v>
      </c>
      <c r="B227" s="43">
        <v>5.792116</v>
      </c>
      <c r="C227" s="44">
        <v>5.792116</v>
      </c>
      <c r="D227" s="44">
        <v>0.88459659000000002</v>
      </c>
      <c r="E227" s="55">
        <f t="shared" si="38"/>
        <v>0.15272425310542814</v>
      </c>
      <c r="F227" s="37">
        <v>18.571864000000001</v>
      </c>
      <c r="G227" s="38">
        <v>18.571864000000001</v>
      </c>
      <c r="H227" s="38">
        <v>0.32844974999999998</v>
      </c>
      <c r="I227" s="24">
        <f t="shared" ref="I227" si="41">H227/G227</f>
        <v>1.7685341116002139E-2</v>
      </c>
    </row>
    <row r="228" spans="1:9" x14ac:dyDescent="0.25">
      <c r="A228" s="255" t="s">
        <v>201</v>
      </c>
      <c r="B228" s="255"/>
      <c r="C228" s="255"/>
      <c r="D228" s="255"/>
      <c r="E228" s="255"/>
      <c r="F228" s="255"/>
      <c r="G228" s="255"/>
      <c r="H228" s="255"/>
      <c r="I228" s="255"/>
    </row>
    <row r="229" spans="1:9" x14ac:dyDescent="0.25">
      <c r="A229" s="249" t="s">
        <v>203</v>
      </c>
      <c r="B229" s="250"/>
      <c r="C229" s="250"/>
      <c r="D229" s="250"/>
      <c r="E229" s="250"/>
      <c r="F229" s="250"/>
      <c r="G229" s="250"/>
      <c r="H229" s="250"/>
      <c r="I229" s="250"/>
    </row>
  </sheetData>
  <mergeCells count="25">
    <mergeCell ref="A228:I228"/>
    <mergeCell ref="A229:I229"/>
    <mergeCell ref="A115:I115"/>
    <mergeCell ref="A121:I121"/>
    <mergeCell ref="A122:I122"/>
    <mergeCell ref="A123:A124"/>
    <mergeCell ref="B123:E123"/>
    <mergeCell ref="F123:I123"/>
    <mergeCell ref="A116:I116"/>
    <mergeCell ref="A117:I117"/>
    <mergeCell ref="A118:I118"/>
    <mergeCell ref="A119:I119"/>
    <mergeCell ref="A120:I120"/>
    <mergeCell ref="A113:I113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1" manualBreakCount="1">
    <brk id="115" max="16383" man="1"/>
  </rowBreaks>
  <ignoredErrors>
    <ignoredError sqref="E10:E12 E43 E87 E104 E125:E127 E158 E202 E21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view="pageBreakPreview" topLeftCell="A58" zoomScaleNormal="100" zoomScaleSheetLayoutView="100" workbookViewId="0">
      <selection activeCell="G104" sqref="G104"/>
    </sheetView>
  </sheetViews>
  <sheetFormatPr baseColWidth="10" defaultRowHeight="15" x14ac:dyDescent="0.25"/>
  <cols>
    <col min="1" max="1" width="33.85546875" style="74" customWidth="1"/>
    <col min="2" max="2" width="10.28515625" style="74" customWidth="1"/>
    <col min="3" max="4" width="11.7109375" style="74" customWidth="1"/>
    <col min="5" max="5" width="10.28515625" style="74" customWidth="1"/>
    <col min="6" max="6" width="11.7109375" style="74" customWidth="1"/>
    <col min="7" max="7" width="11.42578125" style="74" customWidth="1"/>
    <col min="8" max="8" width="4.5703125" style="74" customWidth="1"/>
    <col min="9" max="9" width="31.7109375" style="74" hidden="1" customWidth="1"/>
    <col min="10" max="10" width="7.28515625" style="74" hidden="1" customWidth="1"/>
    <col min="11" max="11" width="7.85546875" style="74" hidden="1" customWidth="1"/>
    <col min="12" max="12" width="11.42578125" style="74" hidden="1" customWidth="1"/>
    <col min="13" max="13" width="3.5703125" style="74" customWidth="1"/>
    <col min="14" max="14" width="41.28515625" style="74" hidden="1" customWidth="1"/>
    <col min="15" max="17" width="11.42578125" style="74" hidden="1" customWidth="1"/>
    <col min="18" max="18" width="32.85546875" style="74" customWidth="1"/>
    <col min="19" max="16384" width="11.42578125" style="74"/>
  </cols>
  <sheetData>
    <row r="1" spans="1:18" s="75" customFormat="1" ht="15.75" customHeight="1" x14ac:dyDescent="0.25">
      <c r="A1" s="257" t="s">
        <v>3</v>
      </c>
      <c r="B1" s="259" t="s">
        <v>4</v>
      </c>
      <c r="C1" s="260"/>
      <c r="D1" s="260"/>
      <c r="E1" s="259" t="s">
        <v>5</v>
      </c>
      <c r="F1" s="260"/>
      <c r="G1" s="261"/>
      <c r="L1" s="75">
        <v>1000000</v>
      </c>
      <c r="Q1" s="75">
        <v>1000000</v>
      </c>
    </row>
    <row r="2" spans="1:18" s="75" customFormat="1" ht="31.5" customHeight="1" thickBot="1" x14ac:dyDescent="0.3">
      <c r="A2" s="258"/>
      <c r="B2" s="76" t="s">
        <v>6</v>
      </c>
      <c r="C2" s="77" t="s">
        <v>7</v>
      </c>
      <c r="D2" s="77" t="s">
        <v>99</v>
      </c>
      <c r="E2" s="78" t="s">
        <v>6</v>
      </c>
      <c r="F2" s="77" t="s">
        <v>7</v>
      </c>
      <c r="G2" s="79" t="s">
        <v>99</v>
      </c>
    </row>
    <row r="3" spans="1:18" s="75" customFormat="1" ht="15.75" customHeight="1" thickBot="1" x14ac:dyDescent="0.3">
      <c r="A3" s="80" t="s">
        <v>11</v>
      </c>
      <c r="B3" s="81">
        <f>SUM(B4:B30)</f>
        <v>5326.801179000001</v>
      </c>
      <c r="C3" s="82">
        <f>SUM(C4:C30)</f>
        <v>5326.801179000001</v>
      </c>
      <c r="D3" s="82">
        <f>SUM(D4:D30)</f>
        <v>282.22488097999997</v>
      </c>
      <c r="E3" s="81">
        <f>SUM(E4:E31)</f>
        <v>3227.6491410000003</v>
      </c>
      <c r="F3" s="82">
        <f>SUM(F4:F31)</f>
        <v>3227.6491410000003</v>
      </c>
      <c r="G3" s="83">
        <f>SUM(G4:G31)</f>
        <v>198.96560912000001</v>
      </c>
      <c r="I3" s="84" t="s">
        <v>100</v>
      </c>
      <c r="J3" s="84" t="s">
        <v>6</v>
      </c>
      <c r="K3" s="84" t="s">
        <v>101</v>
      </c>
      <c r="L3" s="84" t="s">
        <v>8</v>
      </c>
      <c r="N3" s="84" t="s">
        <v>102</v>
      </c>
      <c r="O3" s="84" t="s">
        <v>6</v>
      </c>
      <c r="P3" s="84" t="s">
        <v>101</v>
      </c>
      <c r="Q3" s="84" t="s">
        <v>8</v>
      </c>
    </row>
    <row r="4" spans="1:18" s="75" customFormat="1" ht="15.75" customHeight="1" x14ac:dyDescent="0.25">
      <c r="A4" s="86" t="s">
        <v>12</v>
      </c>
      <c r="B4" s="39">
        <f>J20</f>
        <v>33.616399999999999</v>
      </c>
      <c r="C4" s="40">
        <f>K20</f>
        <v>33.616399999999999</v>
      </c>
      <c r="D4" s="87">
        <f>L20</f>
        <v>1.83136765</v>
      </c>
      <c r="E4" s="88">
        <f>O19</f>
        <v>35.9876</v>
      </c>
      <c r="F4" s="40">
        <f>P19</f>
        <v>35.9876</v>
      </c>
      <c r="G4" s="87">
        <f>Q19</f>
        <v>0.10672888</v>
      </c>
      <c r="I4" s="73" t="s">
        <v>103</v>
      </c>
      <c r="J4" s="85">
        <v>104.1498</v>
      </c>
      <c r="K4" s="85">
        <v>104.1498</v>
      </c>
      <c r="L4" s="85">
        <v>4.9282467499999996</v>
      </c>
      <c r="N4" s="73" t="s">
        <v>103</v>
      </c>
      <c r="O4" s="85">
        <v>19.126000000000001</v>
      </c>
      <c r="P4" s="85">
        <v>19.126000000000001</v>
      </c>
      <c r="Q4" s="85">
        <v>2.0192439999999999E-2</v>
      </c>
      <c r="R4" s="160"/>
    </row>
    <row r="5" spans="1:18" s="75" customFormat="1" ht="15.75" customHeight="1" x14ac:dyDescent="0.25">
      <c r="A5" s="89" t="s">
        <v>13</v>
      </c>
      <c r="B5" s="4">
        <f>J4</f>
        <v>104.1498</v>
      </c>
      <c r="C5" s="7">
        <f>K4</f>
        <v>104.1498</v>
      </c>
      <c r="D5" s="90">
        <f>L4</f>
        <v>4.9282467499999996</v>
      </c>
      <c r="E5" s="91">
        <f>O4</f>
        <v>19.126000000000001</v>
      </c>
      <c r="F5" s="7">
        <f>P4</f>
        <v>19.126000000000001</v>
      </c>
      <c r="G5" s="90">
        <f>Q4</f>
        <v>2.0192439999999999E-2</v>
      </c>
      <c r="I5" s="92" t="s">
        <v>104</v>
      </c>
      <c r="J5" s="85">
        <v>104.298242</v>
      </c>
      <c r="K5" s="85">
        <v>104.298242</v>
      </c>
      <c r="L5" s="85">
        <v>5.6059074800000008</v>
      </c>
      <c r="N5" s="73" t="s">
        <v>104</v>
      </c>
      <c r="O5" s="85">
        <v>3.9833259999999999</v>
      </c>
      <c r="P5" s="85">
        <v>3.9833259999999999</v>
      </c>
      <c r="Q5" s="85">
        <v>8.0250000000000004E-4</v>
      </c>
      <c r="R5" s="160"/>
    </row>
    <row r="6" spans="1:18" s="75" customFormat="1" ht="15.75" customHeight="1" x14ac:dyDescent="0.25">
      <c r="A6" s="89" t="s">
        <v>14</v>
      </c>
      <c r="B6" s="4">
        <f>J9</f>
        <v>35.848700000000001</v>
      </c>
      <c r="C6" s="7">
        <f>K9</f>
        <v>35.848700000000001</v>
      </c>
      <c r="D6" s="90">
        <f>L9</f>
        <v>1.58174047</v>
      </c>
      <c r="E6" s="91">
        <f>O9</f>
        <v>2.18045</v>
      </c>
      <c r="F6" s="7">
        <f>P9</f>
        <v>2.18045</v>
      </c>
      <c r="G6" s="90">
        <f>Q9</f>
        <v>2.4578240000000001E-2</v>
      </c>
      <c r="I6" s="73" t="s">
        <v>105</v>
      </c>
      <c r="J6" s="85">
        <v>242.34583900000001</v>
      </c>
      <c r="K6" s="85">
        <v>242.34583900000001</v>
      </c>
      <c r="L6" s="85">
        <v>13.7574725</v>
      </c>
      <c r="N6" s="73" t="s">
        <v>105</v>
      </c>
      <c r="O6" s="85">
        <v>485.67582700000003</v>
      </c>
      <c r="P6" s="85">
        <v>485.67582700000003</v>
      </c>
      <c r="Q6" s="85">
        <v>3.9619872000000003</v>
      </c>
      <c r="R6" s="160"/>
    </row>
    <row r="7" spans="1:18" s="75" customFormat="1" ht="15.75" customHeight="1" x14ac:dyDescent="0.25">
      <c r="A7" s="89" t="s">
        <v>15</v>
      </c>
      <c r="B7" s="4">
        <f>J5</f>
        <v>104.298242</v>
      </c>
      <c r="C7" s="7">
        <f>K5</f>
        <v>104.298242</v>
      </c>
      <c r="D7" s="90">
        <f>L5</f>
        <v>5.6059074800000008</v>
      </c>
      <c r="E7" s="91">
        <f>O5</f>
        <v>3.9833259999999999</v>
      </c>
      <c r="F7" s="7">
        <f>P5</f>
        <v>3.9833259999999999</v>
      </c>
      <c r="G7" s="90">
        <f>Q5</f>
        <v>8.0250000000000004E-4</v>
      </c>
      <c r="I7" s="73" t="s">
        <v>106</v>
      </c>
      <c r="J7" s="85">
        <v>63.871867999999999</v>
      </c>
      <c r="K7" s="85">
        <v>63.871867999999999</v>
      </c>
      <c r="L7" s="85">
        <v>3.2809678600000001</v>
      </c>
      <c r="N7" s="73" t="s">
        <v>106</v>
      </c>
      <c r="O7" s="85">
        <v>2.1659999999999999</v>
      </c>
      <c r="P7" s="85">
        <v>2.1659999999999999</v>
      </c>
      <c r="Q7" s="85">
        <v>0.17441000000000001</v>
      </c>
      <c r="R7" s="160"/>
    </row>
    <row r="8" spans="1:18" s="75" customFormat="1" ht="15.75" customHeight="1" x14ac:dyDescent="0.25">
      <c r="A8" s="93" t="s">
        <v>78</v>
      </c>
      <c r="B8" s="4">
        <f>J30</f>
        <v>5.3787000000000003</v>
      </c>
      <c r="C8" s="7">
        <f>K30</f>
        <v>5.3787000000000003</v>
      </c>
      <c r="D8" s="90">
        <f>L30</f>
        <v>0.22064432</v>
      </c>
      <c r="E8" s="91">
        <f>O27</f>
        <v>0.40658300000000003</v>
      </c>
      <c r="F8" s="7">
        <f>P27</f>
        <v>0.40658300000000003</v>
      </c>
      <c r="G8" s="90">
        <f>Q27</f>
        <v>4.1885200000000003E-3</v>
      </c>
      <c r="I8" s="73" t="s">
        <v>107</v>
      </c>
      <c r="J8" s="85">
        <v>1394.2363620000001</v>
      </c>
      <c r="K8" s="85">
        <v>1394.2363620000001</v>
      </c>
      <c r="L8" s="85">
        <v>82.939699599999997</v>
      </c>
      <c r="N8" s="73" t="s">
        <v>107</v>
      </c>
      <c r="O8" s="85">
        <v>229.03788900000001</v>
      </c>
      <c r="P8" s="85">
        <v>229.03788900000001</v>
      </c>
      <c r="Q8" s="85">
        <v>14.053467869999999</v>
      </c>
      <c r="R8" s="160"/>
    </row>
    <row r="9" spans="1:18" s="75" customFormat="1" ht="15.75" customHeight="1" x14ac:dyDescent="0.25">
      <c r="A9" s="94" t="s">
        <v>16</v>
      </c>
      <c r="B9" s="4">
        <f>J11</f>
        <v>64.263900000000007</v>
      </c>
      <c r="C9" s="7">
        <f>K11</f>
        <v>64.263900000000007</v>
      </c>
      <c r="D9" s="90">
        <f>L11</f>
        <v>3.5672748300000001</v>
      </c>
      <c r="E9" s="91">
        <f>O11</f>
        <v>95.638023000000004</v>
      </c>
      <c r="F9" s="7">
        <f>P11</f>
        <v>95.638023000000004</v>
      </c>
      <c r="G9" s="90">
        <f>Q11</f>
        <v>21.691908059999999</v>
      </c>
      <c r="I9" s="73" t="s">
        <v>108</v>
      </c>
      <c r="J9" s="85">
        <v>35.848700000000001</v>
      </c>
      <c r="K9" s="85">
        <v>35.848700000000001</v>
      </c>
      <c r="L9" s="85">
        <v>1.58174047</v>
      </c>
      <c r="N9" s="73" t="s">
        <v>108</v>
      </c>
      <c r="O9" s="85">
        <v>2.18045</v>
      </c>
      <c r="P9" s="85">
        <v>2.18045</v>
      </c>
      <c r="Q9" s="85">
        <v>2.4578240000000001E-2</v>
      </c>
      <c r="R9" s="160"/>
    </row>
    <row r="10" spans="1:18" s="75" customFormat="1" ht="15.75" customHeight="1" x14ac:dyDescent="0.25">
      <c r="A10" s="94" t="s">
        <v>79</v>
      </c>
      <c r="B10" s="4">
        <f>J18</f>
        <v>30.123702000000002</v>
      </c>
      <c r="C10" s="7">
        <f>K18</f>
        <v>30.123702000000002</v>
      </c>
      <c r="D10" s="90">
        <f>L18</f>
        <v>1.49800848</v>
      </c>
      <c r="E10" s="91">
        <f>O18</f>
        <v>255.60611800000001</v>
      </c>
      <c r="F10" s="7">
        <f>P18</f>
        <v>255.60611800000001</v>
      </c>
      <c r="G10" s="90">
        <f>Q18</f>
        <v>0.99539895</v>
      </c>
      <c r="I10" s="73" t="s">
        <v>109</v>
      </c>
      <c r="J10" s="85">
        <v>36.215899999999998</v>
      </c>
      <c r="K10" s="85">
        <v>36.215899999999998</v>
      </c>
      <c r="L10" s="85">
        <v>1.78502915</v>
      </c>
      <c r="N10" s="73" t="s">
        <v>109</v>
      </c>
      <c r="O10" s="85">
        <v>1066.1043999999999</v>
      </c>
      <c r="P10" s="85">
        <v>1066.1043999999999</v>
      </c>
      <c r="Q10" s="85">
        <v>124.02108131999999</v>
      </c>
      <c r="R10" s="160"/>
    </row>
    <row r="11" spans="1:18" s="75" customFormat="1" ht="15.75" customHeight="1" x14ac:dyDescent="0.25">
      <c r="A11" s="89" t="s">
        <v>89</v>
      </c>
      <c r="B11" s="4">
        <f>J15</f>
        <v>592.73314800000003</v>
      </c>
      <c r="C11" s="7">
        <f>K15</f>
        <v>592.73314800000003</v>
      </c>
      <c r="D11" s="90">
        <f>L15</f>
        <v>25.874143399999998</v>
      </c>
      <c r="E11" s="91">
        <f>O15</f>
        <v>190.01551599999999</v>
      </c>
      <c r="F11" s="7">
        <f>P15</f>
        <v>190.01551599999999</v>
      </c>
      <c r="G11" s="90">
        <f>Q15</f>
        <v>5.3069399999999996E-3</v>
      </c>
      <c r="I11" s="73" t="s">
        <v>110</v>
      </c>
      <c r="J11" s="85">
        <v>64.263900000000007</v>
      </c>
      <c r="K11" s="85">
        <v>64.263900000000007</v>
      </c>
      <c r="L11" s="85">
        <v>3.5672748300000001</v>
      </c>
      <c r="N11" s="73" t="s">
        <v>110</v>
      </c>
      <c r="O11" s="85">
        <v>95.638023000000004</v>
      </c>
      <c r="P11" s="85">
        <v>95.638023000000004</v>
      </c>
      <c r="Q11" s="85">
        <v>21.691908059999999</v>
      </c>
      <c r="R11" s="160"/>
    </row>
    <row r="12" spans="1:18" s="75" customFormat="1" ht="15.75" customHeight="1" x14ac:dyDescent="0.25">
      <c r="A12" s="94" t="s">
        <v>111</v>
      </c>
      <c r="B12" s="4">
        <f>J8</f>
        <v>1394.2363620000001</v>
      </c>
      <c r="C12" s="7">
        <f>K8</f>
        <v>1394.2363620000001</v>
      </c>
      <c r="D12" s="90">
        <f>L8</f>
        <v>82.939699599999997</v>
      </c>
      <c r="E12" s="91">
        <f>O8</f>
        <v>229.03788900000001</v>
      </c>
      <c r="F12" s="7">
        <f>P8</f>
        <v>229.03788900000001</v>
      </c>
      <c r="G12" s="90">
        <f>Q8</f>
        <v>14.053467869999999</v>
      </c>
      <c r="I12" s="73" t="s">
        <v>112</v>
      </c>
      <c r="J12" s="85">
        <v>1164.6968999999999</v>
      </c>
      <c r="K12" s="85">
        <v>1164.6968999999999</v>
      </c>
      <c r="L12" s="85">
        <v>56.099741039999998</v>
      </c>
      <c r="N12" s="73" t="s">
        <v>112</v>
      </c>
      <c r="O12" s="85">
        <v>376.83350000000002</v>
      </c>
      <c r="P12" s="85">
        <v>376.83350000000002</v>
      </c>
      <c r="Q12" s="85">
        <v>14.168535349999999</v>
      </c>
      <c r="R12" s="160"/>
    </row>
    <row r="13" spans="1:18" s="75" customFormat="1" ht="15.75" customHeight="1" x14ac:dyDescent="0.25">
      <c r="A13" s="95" t="s">
        <v>17</v>
      </c>
      <c r="B13" s="4">
        <f>J29</f>
        <v>3.2172580000000002</v>
      </c>
      <c r="C13" s="7">
        <f>K29</f>
        <v>3.2172580000000002</v>
      </c>
      <c r="D13" s="90">
        <f>L29</f>
        <v>0.17336020999999999</v>
      </c>
      <c r="E13" s="91">
        <f>O26</f>
        <v>0.1048</v>
      </c>
      <c r="F13" s="7">
        <f>P26</f>
        <v>0.1048</v>
      </c>
      <c r="G13" s="90">
        <f>Q26</f>
        <v>0</v>
      </c>
      <c r="I13" s="73" t="s">
        <v>113</v>
      </c>
      <c r="J13" s="85">
        <v>40.099949000000002</v>
      </c>
      <c r="K13" s="85">
        <v>40.099949000000002</v>
      </c>
      <c r="L13" s="85">
        <v>2.1392097900000002</v>
      </c>
      <c r="N13" s="73" t="s">
        <v>113</v>
      </c>
      <c r="O13" s="85">
        <v>5.2686339999999996</v>
      </c>
      <c r="P13" s="85">
        <v>5.2686339999999996</v>
      </c>
      <c r="Q13" s="85">
        <v>0.12256423</v>
      </c>
      <c r="R13" s="160"/>
    </row>
    <row r="14" spans="1:18" s="75" customFormat="1" ht="15.75" customHeight="1" x14ac:dyDescent="0.25">
      <c r="A14" s="95" t="s">
        <v>18</v>
      </c>
      <c r="B14" s="4">
        <f>J25</f>
        <v>7.0593979999999998</v>
      </c>
      <c r="C14" s="7">
        <f>K25</f>
        <v>7.0593979999999998</v>
      </c>
      <c r="D14" s="90">
        <f>L25</f>
        <v>0.26905319999999999</v>
      </c>
      <c r="E14" s="96">
        <f>O24</f>
        <v>0.135494</v>
      </c>
      <c r="F14" s="6">
        <f>P24</f>
        <v>0.135494</v>
      </c>
      <c r="G14" s="97">
        <f>Q24</f>
        <v>1.8459320000000001E-2</v>
      </c>
      <c r="I14" s="73" t="s">
        <v>114</v>
      </c>
      <c r="J14" s="85">
        <v>20.635840999999999</v>
      </c>
      <c r="K14" s="85">
        <v>20.635840999999999</v>
      </c>
      <c r="L14" s="85">
        <v>0.87932076999999997</v>
      </c>
      <c r="N14" s="73" t="s">
        <v>114</v>
      </c>
      <c r="O14" s="85">
        <v>333.91908599999999</v>
      </c>
      <c r="P14" s="85">
        <v>333.91908599999999</v>
      </c>
      <c r="Q14" s="85">
        <v>16.576467040000001</v>
      </c>
      <c r="R14" s="160"/>
    </row>
    <row r="15" spans="1:18" s="75" customFormat="1" ht="15.75" customHeight="1" x14ac:dyDescent="0.25">
      <c r="A15" s="89" t="s">
        <v>20</v>
      </c>
      <c r="B15" s="4">
        <f>J16</f>
        <v>115.891339</v>
      </c>
      <c r="C15" s="7">
        <f>K16</f>
        <v>115.891339</v>
      </c>
      <c r="D15" s="90">
        <f>L16</f>
        <v>4.2067750199999994</v>
      </c>
      <c r="E15" s="96">
        <f>O16</f>
        <v>31.302230999999999</v>
      </c>
      <c r="F15" s="6">
        <f>P16</f>
        <v>31.302230999999999</v>
      </c>
      <c r="G15" s="97">
        <f>Q16</f>
        <v>4.0733529999999997E-2</v>
      </c>
      <c r="I15" s="73" t="s">
        <v>0</v>
      </c>
      <c r="J15" s="85">
        <v>592.73314800000003</v>
      </c>
      <c r="K15" s="85">
        <v>592.73314800000003</v>
      </c>
      <c r="L15" s="85">
        <v>25.874143399999998</v>
      </c>
      <c r="N15" s="73" t="s">
        <v>0</v>
      </c>
      <c r="O15" s="85">
        <v>190.01551599999999</v>
      </c>
      <c r="P15" s="85">
        <v>190.01551599999999</v>
      </c>
      <c r="Q15" s="85">
        <v>5.3069399999999996E-3</v>
      </c>
      <c r="R15" s="160"/>
    </row>
    <row r="16" spans="1:18" s="75" customFormat="1" ht="15.75" customHeight="1" x14ac:dyDescent="0.25">
      <c r="A16" s="89" t="s">
        <v>21</v>
      </c>
      <c r="B16" s="4">
        <f>J10</f>
        <v>36.215899999999998</v>
      </c>
      <c r="C16" s="7">
        <f>K10</f>
        <v>36.215899999999998</v>
      </c>
      <c r="D16" s="90">
        <f>L10</f>
        <v>1.78502915</v>
      </c>
      <c r="E16" s="96">
        <f>O10</f>
        <v>1066.1043999999999</v>
      </c>
      <c r="F16" s="6">
        <f>P10</f>
        <v>1066.1043999999999</v>
      </c>
      <c r="G16" s="97">
        <f>Q10</f>
        <v>124.02108131999999</v>
      </c>
      <c r="I16" s="73" t="s">
        <v>115</v>
      </c>
      <c r="J16" s="85">
        <v>115.891339</v>
      </c>
      <c r="K16" s="85">
        <v>115.891339</v>
      </c>
      <c r="L16" s="85">
        <v>4.2067750199999994</v>
      </c>
      <c r="N16" s="73" t="s">
        <v>115</v>
      </c>
      <c r="O16" s="85">
        <v>31.302230999999999</v>
      </c>
      <c r="P16" s="85">
        <v>31.302230999999999</v>
      </c>
      <c r="Q16" s="85">
        <v>4.0733529999999997E-2</v>
      </c>
      <c r="R16" s="160"/>
    </row>
    <row r="17" spans="1:18" s="75" customFormat="1" ht="15.75" customHeight="1" x14ac:dyDescent="0.25">
      <c r="A17" s="95" t="s">
        <v>22</v>
      </c>
      <c r="B17" s="4">
        <f>J21</f>
        <v>162.929721</v>
      </c>
      <c r="C17" s="7">
        <f>K21</f>
        <v>162.929721</v>
      </c>
      <c r="D17" s="90">
        <f>L21</f>
        <v>9.791955699999999</v>
      </c>
      <c r="E17" s="96">
        <f>O20</f>
        <v>20.74945</v>
      </c>
      <c r="F17" s="6">
        <f>P20</f>
        <v>20.74945</v>
      </c>
      <c r="G17" s="97">
        <f>Q20</f>
        <v>0.49357721000000004</v>
      </c>
      <c r="I17" s="73" t="s">
        <v>116</v>
      </c>
      <c r="J17" s="85">
        <v>760.41640400000006</v>
      </c>
      <c r="K17" s="85">
        <v>760.41640400000006</v>
      </c>
      <c r="L17" s="85">
        <v>46.935997540000002</v>
      </c>
      <c r="N17" s="73" t="s">
        <v>116</v>
      </c>
      <c r="O17" s="85">
        <v>44.613967000000002</v>
      </c>
      <c r="P17" s="85">
        <v>44.613967000000002</v>
      </c>
      <c r="Q17" s="85">
        <v>0.40359278999999998</v>
      </c>
      <c r="R17" s="160"/>
    </row>
    <row r="18" spans="1:18" s="75" customFormat="1" ht="15.75" customHeight="1" x14ac:dyDescent="0.25">
      <c r="A18" s="95" t="s">
        <v>23</v>
      </c>
      <c r="B18" s="4">
        <f>J27</f>
        <v>37.025199999999998</v>
      </c>
      <c r="C18" s="7">
        <f>K27</f>
        <v>37.025199999999998</v>
      </c>
      <c r="D18" s="90">
        <f>L27</f>
        <v>1.5058918999999999</v>
      </c>
      <c r="E18" s="96" t="s">
        <v>19</v>
      </c>
      <c r="F18" s="6" t="s">
        <v>19</v>
      </c>
      <c r="G18" s="97" t="s">
        <v>19</v>
      </c>
      <c r="I18" s="73" t="s">
        <v>117</v>
      </c>
      <c r="J18" s="85">
        <v>30.123702000000002</v>
      </c>
      <c r="K18" s="85">
        <v>30.123702000000002</v>
      </c>
      <c r="L18" s="85">
        <v>1.49800848</v>
      </c>
      <c r="N18" s="73" t="s">
        <v>117</v>
      </c>
      <c r="O18" s="85">
        <v>255.60611800000001</v>
      </c>
      <c r="P18" s="85">
        <v>255.60611800000001</v>
      </c>
      <c r="Q18" s="85">
        <v>0.99539895</v>
      </c>
      <c r="R18" s="160"/>
    </row>
    <row r="19" spans="1:18" s="75" customFormat="1" ht="15.75" customHeight="1" x14ac:dyDescent="0.25">
      <c r="A19" s="89" t="s">
        <v>24</v>
      </c>
      <c r="B19" s="4">
        <f>J6</f>
        <v>242.34583900000001</v>
      </c>
      <c r="C19" s="7">
        <f>K6</f>
        <v>242.34583900000001</v>
      </c>
      <c r="D19" s="90">
        <f>L6</f>
        <v>13.7574725</v>
      </c>
      <c r="E19" s="96">
        <f>O6</f>
        <v>485.67582700000003</v>
      </c>
      <c r="F19" s="6">
        <f>P6</f>
        <v>485.67582700000003</v>
      </c>
      <c r="G19" s="97">
        <f>Q6</f>
        <v>3.9619872000000003</v>
      </c>
      <c r="I19" s="73" t="s">
        <v>118</v>
      </c>
      <c r="J19" s="85">
        <v>3.218744</v>
      </c>
      <c r="K19" s="85">
        <v>3.218744</v>
      </c>
      <c r="L19" s="85">
        <v>0.14173564999999999</v>
      </c>
      <c r="N19" s="73" t="s">
        <v>119</v>
      </c>
      <c r="O19" s="85">
        <v>35.9876</v>
      </c>
      <c r="P19" s="85">
        <v>35.9876</v>
      </c>
      <c r="Q19" s="85">
        <v>0.10672888</v>
      </c>
      <c r="R19" s="160"/>
    </row>
    <row r="20" spans="1:18" s="75" customFormat="1" ht="15.75" customHeight="1" x14ac:dyDescent="0.25">
      <c r="A20" s="95" t="s">
        <v>25</v>
      </c>
      <c r="B20" s="4">
        <f>J23</f>
        <v>6.4889950000000001</v>
      </c>
      <c r="C20" s="7">
        <f>K23</f>
        <v>6.4889950000000001</v>
      </c>
      <c r="D20" s="90">
        <f>L23</f>
        <v>0.37341328000000001</v>
      </c>
      <c r="E20" s="98">
        <f>O22</f>
        <v>0.29299999999999998</v>
      </c>
      <c r="F20" s="60">
        <f>P22</f>
        <v>0.29299999999999998</v>
      </c>
      <c r="G20" s="99">
        <f>Q22</f>
        <v>6.1033700000000003E-3</v>
      </c>
      <c r="I20" s="73" t="s">
        <v>119</v>
      </c>
      <c r="J20" s="85">
        <v>33.616399999999999</v>
      </c>
      <c r="K20" s="85">
        <v>33.616399999999999</v>
      </c>
      <c r="L20" s="85">
        <v>1.83136765</v>
      </c>
      <c r="N20" s="73" t="s">
        <v>120</v>
      </c>
      <c r="O20" s="85">
        <v>20.74945</v>
      </c>
      <c r="P20" s="85">
        <v>20.74945</v>
      </c>
      <c r="Q20" s="85">
        <v>0.49357721000000004</v>
      </c>
      <c r="R20" s="160"/>
    </row>
    <row r="21" spans="1:18" s="75" customFormat="1" ht="15.75" customHeight="1" x14ac:dyDescent="0.25">
      <c r="A21" s="95" t="s">
        <v>26</v>
      </c>
      <c r="B21" s="57">
        <f>J22</f>
        <v>158.12106600000001</v>
      </c>
      <c r="C21" s="58">
        <f>K22</f>
        <v>158.12106600000001</v>
      </c>
      <c r="D21" s="139">
        <f>L22</f>
        <v>8.8470562299999997</v>
      </c>
      <c r="E21" s="140">
        <f>O21</f>
        <v>18.455352000000001</v>
      </c>
      <c r="F21" s="140">
        <f>P21</f>
        <v>18.455352000000001</v>
      </c>
      <c r="G21" s="140">
        <f>Q21</f>
        <v>1.20215516</v>
      </c>
      <c r="I21" s="73" t="s">
        <v>120</v>
      </c>
      <c r="J21" s="85">
        <v>162.929721</v>
      </c>
      <c r="K21" s="85">
        <v>162.929721</v>
      </c>
      <c r="L21" s="85">
        <v>9.791955699999999</v>
      </c>
      <c r="N21" s="73" t="s">
        <v>121</v>
      </c>
      <c r="O21" s="85">
        <v>18.455352000000001</v>
      </c>
      <c r="P21" s="85">
        <v>18.455352000000001</v>
      </c>
      <c r="Q21" s="85">
        <v>1.20215516</v>
      </c>
      <c r="R21" s="160"/>
    </row>
    <row r="22" spans="1:18" s="75" customFormat="1" ht="15.75" customHeight="1" x14ac:dyDescent="0.25">
      <c r="A22" s="89" t="s">
        <v>27</v>
      </c>
      <c r="B22" s="4">
        <f>J7</f>
        <v>63.871867999999999</v>
      </c>
      <c r="C22" s="7">
        <f>K7</f>
        <v>63.871867999999999</v>
      </c>
      <c r="D22" s="90">
        <f>L7</f>
        <v>3.2809678600000001</v>
      </c>
      <c r="E22" s="91">
        <f>O7</f>
        <v>2.1659999999999999</v>
      </c>
      <c r="F22" s="7">
        <f>P7</f>
        <v>2.1659999999999999</v>
      </c>
      <c r="G22" s="90">
        <f>Q7</f>
        <v>0.17441000000000001</v>
      </c>
      <c r="I22" s="73" t="s">
        <v>121</v>
      </c>
      <c r="J22" s="85">
        <v>158.12106600000001</v>
      </c>
      <c r="K22" s="85">
        <v>158.12106600000001</v>
      </c>
      <c r="L22" s="85">
        <v>8.8470562299999997</v>
      </c>
      <c r="N22" s="156" t="s">
        <v>123</v>
      </c>
      <c r="O22" s="158">
        <v>0.29299999999999998</v>
      </c>
      <c r="P22" s="158">
        <v>0.29299999999999998</v>
      </c>
      <c r="Q22" s="158">
        <v>6.1033700000000003E-3</v>
      </c>
      <c r="R22" s="160"/>
    </row>
    <row r="23" spans="1:18" s="75" customFormat="1" ht="15.75" customHeight="1" x14ac:dyDescent="0.25">
      <c r="A23" s="89" t="s">
        <v>28</v>
      </c>
      <c r="B23" s="4">
        <f>J12</f>
        <v>1164.6968999999999</v>
      </c>
      <c r="C23" s="7">
        <f>K12</f>
        <v>1164.6968999999999</v>
      </c>
      <c r="D23" s="90">
        <f>L12</f>
        <v>56.099741039999998</v>
      </c>
      <c r="E23" s="91">
        <f>O12</f>
        <v>376.83350000000002</v>
      </c>
      <c r="F23" s="7">
        <f>P12</f>
        <v>376.83350000000002</v>
      </c>
      <c r="G23" s="90">
        <f>Q12</f>
        <v>14.168535349999999</v>
      </c>
      <c r="I23" s="73" t="s">
        <v>123</v>
      </c>
      <c r="J23" s="85">
        <v>6.4889950000000001</v>
      </c>
      <c r="K23" s="85">
        <v>6.4889950000000001</v>
      </c>
      <c r="L23" s="85">
        <v>0.37341328000000001</v>
      </c>
      <c r="N23" s="73" t="s">
        <v>122</v>
      </c>
      <c r="O23" s="85">
        <v>9.8806949999999993</v>
      </c>
      <c r="P23" s="85">
        <v>9.8806949999999993</v>
      </c>
      <c r="Q23" s="85">
        <v>0.86917747999999995</v>
      </c>
      <c r="R23" s="160"/>
    </row>
    <row r="24" spans="1:18" s="75" customFormat="1" ht="15.75" customHeight="1" x14ac:dyDescent="0.25">
      <c r="A24" s="89" t="s">
        <v>29</v>
      </c>
      <c r="B24" s="4">
        <f>J17</f>
        <v>760.41640400000006</v>
      </c>
      <c r="C24" s="7">
        <f>K17</f>
        <v>760.41640400000006</v>
      </c>
      <c r="D24" s="90">
        <f>L17</f>
        <v>46.935997540000002</v>
      </c>
      <c r="E24" s="91">
        <f>O17</f>
        <v>44.613967000000002</v>
      </c>
      <c r="F24" s="7">
        <f>P17</f>
        <v>44.613967000000002</v>
      </c>
      <c r="G24" s="90">
        <f>Q17</f>
        <v>0.40359278999999998</v>
      </c>
      <c r="I24" s="73" t="s">
        <v>122</v>
      </c>
      <c r="J24" s="85">
        <v>134.130807</v>
      </c>
      <c r="K24" s="85">
        <v>134.130807</v>
      </c>
      <c r="L24" s="85">
        <v>3.7824136299999997</v>
      </c>
      <c r="N24" s="156" t="s">
        <v>126</v>
      </c>
      <c r="O24" s="158">
        <v>0.135494</v>
      </c>
      <c r="P24" s="158">
        <v>0.135494</v>
      </c>
      <c r="Q24" s="158">
        <v>1.8459320000000001E-2</v>
      </c>
      <c r="R24" s="160"/>
    </row>
    <row r="25" spans="1:18" s="75" customFormat="1" ht="15.75" customHeight="1" x14ac:dyDescent="0.25">
      <c r="A25" s="94" t="s">
        <v>128</v>
      </c>
      <c r="B25" s="4">
        <f>J13</f>
        <v>40.099949000000002</v>
      </c>
      <c r="C25" s="7">
        <f>K13</f>
        <v>40.099949000000002</v>
      </c>
      <c r="D25" s="90">
        <f>L13</f>
        <v>2.1392097900000002</v>
      </c>
      <c r="E25" s="91">
        <f>O13</f>
        <v>5.2686339999999996</v>
      </c>
      <c r="F25" s="7">
        <f>P13</f>
        <v>5.2686339999999996</v>
      </c>
      <c r="G25" s="90">
        <f>Q13</f>
        <v>0.12256423</v>
      </c>
      <c r="I25" s="73" t="s">
        <v>126</v>
      </c>
      <c r="J25" s="85">
        <v>7.0593979999999998</v>
      </c>
      <c r="K25" s="85">
        <v>7.0593979999999998</v>
      </c>
      <c r="L25" s="85">
        <v>0.26905319999999999</v>
      </c>
      <c r="N25" s="73" t="s">
        <v>124</v>
      </c>
      <c r="O25" s="85">
        <v>0.16520000000000001</v>
      </c>
      <c r="P25" s="85">
        <v>0.16520000000000001</v>
      </c>
      <c r="Q25" s="85">
        <v>4.1927200000000005E-3</v>
      </c>
      <c r="R25" s="160"/>
    </row>
    <row r="26" spans="1:18" s="75" customFormat="1" ht="15.75" customHeight="1" x14ac:dyDescent="0.25">
      <c r="A26" s="94" t="s">
        <v>206</v>
      </c>
      <c r="B26" s="4">
        <v>2.0699999999999998</v>
      </c>
      <c r="C26" s="7">
        <v>2.0699999999999998</v>
      </c>
      <c r="D26" s="90">
        <v>0</v>
      </c>
      <c r="E26" s="96" t="s">
        <v>19</v>
      </c>
      <c r="F26" s="6" t="s">
        <v>19</v>
      </c>
      <c r="G26" s="97" t="s">
        <v>19</v>
      </c>
      <c r="I26" s="160" t="s">
        <v>209</v>
      </c>
      <c r="J26" s="85">
        <v>2.2999999999999998</v>
      </c>
      <c r="K26" s="85">
        <v>2.2999999999999998</v>
      </c>
      <c r="L26" s="85">
        <v>0</v>
      </c>
      <c r="N26" s="73" t="s">
        <v>125</v>
      </c>
      <c r="O26" s="85">
        <v>0.1048</v>
      </c>
      <c r="P26" s="85">
        <v>0.1048</v>
      </c>
      <c r="Q26" s="85">
        <v>0</v>
      </c>
      <c r="R26" s="160"/>
    </row>
    <row r="27" spans="1:18" s="75" customFormat="1" ht="15.75" customHeight="1" x14ac:dyDescent="0.25">
      <c r="A27" s="89" t="s">
        <v>30</v>
      </c>
      <c r="B27" s="4">
        <f>J19</f>
        <v>3.218744</v>
      </c>
      <c r="C27" s="7">
        <f>K19</f>
        <v>3.218744</v>
      </c>
      <c r="D27" s="90">
        <f>L19</f>
        <v>0.14173564999999999</v>
      </c>
      <c r="E27" s="96" t="s">
        <v>19</v>
      </c>
      <c r="F27" s="6" t="s">
        <v>19</v>
      </c>
      <c r="G27" s="97" t="s">
        <v>19</v>
      </c>
      <c r="I27" s="73" t="s">
        <v>129</v>
      </c>
      <c r="J27" s="85">
        <v>37.025199999999998</v>
      </c>
      <c r="K27" s="85">
        <v>37.025199999999998</v>
      </c>
      <c r="L27" s="85">
        <v>1.5058918999999999</v>
      </c>
      <c r="N27" s="73" t="s">
        <v>127</v>
      </c>
      <c r="O27" s="85">
        <v>0.40658300000000003</v>
      </c>
      <c r="P27" s="85">
        <v>0.40658300000000003</v>
      </c>
      <c r="Q27" s="85">
        <v>4.1885200000000003E-3</v>
      </c>
      <c r="R27" s="160"/>
    </row>
    <row r="28" spans="1:18" s="75" customFormat="1" ht="15.75" customHeight="1" x14ac:dyDescent="0.25">
      <c r="A28" s="95" t="s">
        <v>31</v>
      </c>
      <c r="B28" s="4">
        <f>J28</f>
        <v>3.716996</v>
      </c>
      <c r="C28" s="7">
        <f>K28</f>
        <v>3.716996</v>
      </c>
      <c r="D28" s="90">
        <f>L28</f>
        <v>0.20845453</v>
      </c>
      <c r="E28" s="91">
        <f>O25</f>
        <v>0.16520000000000001</v>
      </c>
      <c r="F28" s="7">
        <f>P25</f>
        <v>0.16520000000000001</v>
      </c>
      <c r="G28" s="90">
        <f>Q25</f>
        <v>4.1927200000000005E-3</v>
      </c>
      <c r="I28" s="73" t="s">
        <v>124</v>
      </c>
      <c r="J28" s="85">
        <v>3.716996</v>
      </c>
      <c r="K28" s="85">
        <v>3.716996</v>
      </c>
      <c r="L28" s="85">
        <v>0.20845453</v>
      </c>
      <c r="R28" s="160"/>
    </row>
    <row r="29" spans="1:18" s="75" customFormat="1" ht="15.75" customHeight="1" x14ac:dyDescent="0.25">
      <c r="A29" s="95" t="s">
        <v>32</v>
      </c>
      <c r="B29" s="4">
        <f>J24</f>
        <v>134.130807</v>
      </c>
      <c r="C29" s="7">
        <f>K24</f>
        <v>134.130807</v>
      </c>
      <c r="D29" s="90">
        <f>L24</f>
        <v>3.7824136299999997</v>
      </c>
      <c r="E29" s="91">
        <f>O23</f>
        <v>9.8806949999999993</v>
      </c>
      <c r="F29" s="7">
        <f>P23</f>
        <v>9.8806949999999993</v>
      </c>
      <c r="G29" s="90">
        <f>Q23</f>
        <v>0.86917747999999995</v>
      </c>
      <c r="I29" s="73" t="s">
        <v>125</v>
      </c>
      <c r="J29" s="85">
        <v>3.2172580000000002</v>
      </c>
      <c r="K29" s="85">
        <v>3.2172580000000002</v>
      </c>
      <c r="L29" s="85">
        <v>0.17336020999999999</v>
      </c>
      <c r="R29" s="160"/>
    </row>
    <row r="30" spans="1:18" s="75" customFormat="1" ht="15.75" customHeight="1" x14ac:dyDescent="0.25">
      <c r="A30" s="89" t="s">
        <v>33</v>
      </c>
      <c r="B30" s="4">
        <f>J14</f>
        <v>20.635840999999999</v>
      </c>
      <c r="C30" s="7">
        <f>K14</f>
        <v>20.635840999999999</v>
      </c>
      <c r="D30" s="90">
        <f>L14</f>
        <v>0.87932076999999997</v>
      </c>
      <c r="E30" s="91">
        <f>O14</f>
        <v>333.91908599999999</v>
      </c>
      <c r="F30" s="7">
        <f>P14</f>
        <v>333.91908599999999</v>
      </c>
      <c r="G30" s="90">
        <f>Q14</f>
        <v>16.576467040000001</v>
      </c>
      <c r="I30" s="73" t="s">
        <v>127</v>
      </c>
      <c r="J30" s="85">
        <v>5.3787000000000003</v>
      </c>
      <c r="K30" s="85">
        <v>5.3787000000000003</v>
      </c>
      <c r="L30" s="85">
        <v>0.22064432</v>
      </c>
      <c r="N30" s="73" t="s">
        <v>130</v>
      </c>
      <c r="O30" s="85">
        <v>5.6376999999999997</v>
      </c>
      <c r="P30" s="85">
        <v>5.6376999999999997</v>
      </c>
      <c r="Q30" s="85">
        <v>1.0967040000000001E-2</v>
      </c>
      <c r="R30" s="160"/>
    </row>
    <row r="31" spans="1:18" s="75" customFormat="1" ht="15.75" customHeight="1" thickBot="1" x14ac:dyDescent="0.3">
      <c r="A31" s="100" t="s">
        <v>135</v>
      </c>
      <c r="B31" s="101">
        <f>J31</f>
        <v>2557.8000000000002</v>
      </c>
      <c r="C31" s="102">
        <f>K31</f>
        <v>2557.8000000000002</v>
      </c>
      <c r="D31" s="103">
        <f>L31</f>
        <v>324.63458025</v>
      </c>
      <c r="E31" s="104" t="s">
        <v>19</v>
      </c>
      <c r="F31" s="105" t="s">
        <v>19</v>
      </c>
      <c r="G31" s="106" t="s">
        <v>19</v>
      </c>
      <c r="I31" s="73" t="s">
        <v>133</v>
      </c>
      <c r="J31" s="85">
        <v>2557.8000000000002</v>
      </c>
      <c r="K31" s="85">
        <v>2557.8000000000002</v>
      </c>
      <c r="L31" s="85">
        <v>324.63458025</v>
      </c>
      <c r="N31" s="73" t="s">
        <v>131</v>
      </c>
      <c r="O31" s="85">
        <v>26.503729</v>
      </c>
      <c r="P31" s="85">
        <v>26.503729</v>
      </c>
      <c r="Q31" s="85">
        <v>4.4675239999999998E-2</v>
      </c>
      <c r="R31" s="160"/>
    </row>
    <row r="32" spans="1:18" s="75" customFormat="1" ht="15.75" customHeight="1" thickBot="1" x14ac:dyDescent="0.3">
      <c r="A32" s="80" t="s">
        <v>137</v>
      </c>
      <c r="B32" s="107">
        <f t="shared" ref="B32:G32" si="0">SUM(B33:B90)</f>
        <v>5816.2104249999993</v>
      </c>
      <c r="C32" s="108">
        <f t="shared" si="0"/>
        <v>5816.2104249999993</v>
      </c>
      <c r="D32" s="109">
        <f t="shared" si="0"/>
        <v>282.14492628999989</v>
      </c>
      <c r="E32" s="110">
        <f t="shared" si="0"/>
        <v>2408.1608509999996</v>
      </c>
      <c r="F32" s="111">
        <f t="shared" si="0"/>
        <v>2408.1608509999996</v>
      </c>
      <c r="G32" s="112">
        <f t="shared" si="0"/>
        <v>6.0460158899999996</v>
      </c>
      <c r="I32" s="74"/>
      <c r="J32" s="85"/>
      <c r="K32" s="85"/>
      <c r="L32" s="85"/>
      <c r="N32" s="73" t="s">
        <v>132</v>
      </c>
      <c r="O32" s="85">
        <v>3.0554999999999999</v>
      </c>
      <c r="P32" s="85">
        <v>3.0554999999999999</v>
      </c>
      <c r="Q32" s="85">
        <v>0</v>
      </c>
      <c r="R32" s="159"/>
    </row>
    <row r="33" spans="1:18" s="75" customFormat="1" ht="18" customHeight="1" x14ac:dyDescent="0.25">
      <c r="A33" s="113" t="s">
        <v>80</v>
      </c>
      <c r="B33" s="39">
        <f>J41</f>
        <v>11.269500000000001</v>
      </c>
      <c r="C33" s="40">
        <f>K41</f>
        <v>11.269500000000001</v>
      </c>
      <c r="D33" s="87">
        <f>L41</f>
        <v>0.56062023999999999</v>
      </c>
      <c r="E33" s="88">
        <f>O37</f>
        <v>0.74550000000000005</v>
      </c>
      <c r="F33" s="40">
        <f>P37</f>
        <v>0.74550000000000005</v>
      </c>
      <c r="G33" s="87">
        <f>Q37</f>
        <v>3.1923899999999998E-3</v>
      </c>
      <c r="I33" s="73" t="s">
        <v>130</v>
      </c>
      <c r="J33" s="85">
        <v>6.5945999999999998</v>
      </c>
      <c r="K33" s="85">
        <v>6.5945999999999998</v>
      </c>
      <c r="L33" s="85">
        <v>4.8752800000000001E-3</v>
      </c>
      <c r="N33" s="73" t="s">
        <v>134</v>
      </c>
      <c r="O33" s="85">
        <v>1.1763110000000001</v>
      </c>
      <c r="P33" s="85">
        <v>1.1763110000000001</v>
      </c>
      <c r="Q33" s="85">
        <v>0</v>
      </c>
      <c r="R33" s="160"/>
    </row>
    <row r="34" spans="1:18" s="75" customFormat="1" ht="15.75" customHeight="1" x14ac:dyDescent="0.25">
      <c r="A34" s="89" t="s">
        <v>35</v>
      </c>
      <c r="B34" s="4">
        <f>J37</f>
        <v>37.831600000000002</v>
      </c>
      <c r="C34" s="7">
        <f>K37</f>
        <v>37.831600000000002</v>
      </c>
      <c r="D34" s="90">
        <f>L37</f>
        <v>0.42546917000000001</v>
      </c>
      <c r="E34" s="91">
        <f>O34</f>
        <v>5.2013999999999996</v>
      </c>
      <c r="F34" s="7">
        <f>P34</f>
        <v>5.2013999999999996</v>
      </c>
      <c r="G34" s="90">
        <f>Q34</f>
        <v>0</v>
      </c>
      <c r="I34" s="73" t="s">
        <v>131</v>
      </c>
      <c r="J34" s="85">
        <v>52.038770999999997</v>
      </c>
      <c r="K34" s="85">
        <v>52.038770999999997</v>
      </c>
      <c r="L34" s="85">
        <v>0.12808971999999999</v>
      </c>
      <c r="N34" s="73" t="s">
        <v>136</v>
      </c>
      <c r="O34" s="85">
        <v>5.2013999999999996</v>
      </c>
      <c r="P34" s="85">
        <v>5.2013999999999996</v>
      </c>
      <c r="Q34" s="85">
        <v>0</v>
      </c>
      <c r="R34" s="160"/>
    </row>
    <row r="35" spans="1:18" s="75" customFormat="1" ht="15.75" customHeight="1" x14ac:dyDescent="0.25">
      <c r="A35" s="89" t="s">
        <v>36</v>
      </c>
      <c r="B35" s="4">
        <f>J75</f>
        <v>42.265599999999999</v>
      </c>
      <c r="C35" s="7">
        <f>K75</f>
        <v>42.265599999999999</v>
      </c>
      <c r="D35" s="90">
        <f>L75</f>
        <v>2.5570262799999997</v>
      </c>
      <c r="E35" s="91">
        <f>O67</f>
        <v>20.238399999999999</v>
      </c>
      <c r="F35" s="7">
        <f>P67</f>
        <v>20.238399999999999</v>
      </c>
      <c r="G35" s="90">
        <f>Q67</f>
        <v>3.1030189999999999E-2</v>
      </c>
      <c r="I35" s="73" t="s">
        <v>132</v>
      </c>
      <c r="J35" s="85">
        <v>21.744499999999999</v>
      </c>
      <c r="K35" s="85">
        <v>21.744499999999999</v>
      </c>
      <c r="L35" s="85">
        <v>0.73865354000000005</v>
      </c>
      <c r="N35" s="73" t="s">
        <v>138</v>
      </c>
      <c r="O35" s="85">
        <v>393.71254399999998</v>
      </c>
      <c r="P35" s="85">
        <v>393.71254399999998</v>
      </c>
      <c r="Q35" s="85">
        <v>0.49791668000000011</v>
      </c>
      <c r="R35" s="160"/>
    </row>
    <row r="36" spans="1:18" s="75" customFormat="1" ht="15.75" customHeight="1" x14ac:dyDescent="0.25">
      <c r="A36" s="89" t="s">
        <v>37</v>
      </c>
      <c r="B36" s="4">
        <f>J62</f>
        <v>8.0916259999999998</v>
      </c>
      <c r="C36" s="7">
        <f>K62</f>
        <v>8.0916259999999998</v>
      </c>
      <c r="D36" s="90">
        <f>L62</f>
        <v>3.771037E-2</v>
      </c>
      <c r="E36" s="91">
        <f>O56</f>
        <v>18.879574000000002</v>
      </c>
      <c r="F36" s="7">
        <f>P56</f>
        <v>18.879574000000002</v>
      </c>
      <c r="G36" s="90">
        <f>Q56</f>
        <v>6.5221699999999999E-3</v>
      </c>
      <c r="I36" s="73" t="s">
        <v>134</v>
      </c>
      <c r="J36" s="85">
        <v>15.561688999999999</v>
      </c>
      <c r="K36" s="85">
        <v>15.561688999999999</v>
      </c>
      <c r="L36" s="85">
        <v>0.9121800699999999</v>
      </c>
      <c r="N36" s="73" t="s">
        <v>139</v>
      </c>
      <c r="O36" s="85">
        <v>15.8317</v>
      </c>
      <c r="P36" s="85">
        <v>15.8317</v>
      </c>
      <c r="Q36" s="85">
        <v>1.8E-3</v>
      </c>
      <c r="R36" s="160"/>
    </row>
    <row r="37" spans="1:18" s="75" customFormat="1" ht="15.75" customHeight="1" x14ac:dyDescent="0.25">
      <c r="A37" s="89" t="s">
        <v>38</v>
      </c>
      <c r="B37" s="4">
        <f>J73</f>
        <v>46.505012000000001</v>
      </c>
      <c r="C37" s="7">
        <f>K73</f>
        <v>46.505012000000001</v>
      </c>
      <c r="D37" s="90">
        <f>L73</f>
        <v>2.0555224499999998</v>
      </c>
      <c r="E37" s="91">
        <f>O66</f>
        <v>92.449787999999998</v>
      </c>
      <c r="F37" s="7">
        <f>P66</f>
        <v>92.449787999999998</v>
      </c>
      <c r="G37" s="90">
        <f>Q66</f>
        <v>0</v>
      </c>
      <c r="I37" s="73" t="s">
        <v>136</v>
      </c>
      <c r="J37" s="85">
        <v>37.831600000000002</v>
      </c>
      <c r="K37" s="85">
        <v>37.831600000000002</v>
      </c>
      <c r="L37" s="85">
        <v>0.42546917000000001</v>
      </c>
      <c r="N37" s="73" t="s">
        <v>140</v>
      </c>
      <c r="O37" s="85">
        <v>0.74550000000000005</v>
      </c>
      <c r="P37" s="85">
        <v>0.74550000000000005</v>
      </c>
      <c r="Q37" s="85">
        <v>3.1923899999999998E-3</v>
      </c>
      <c r="R37" s="160"/>
    </row>
    <row r="38" spans="1:18" s="75" customFormat="1" ht="15.75" customHeight="1" x14ac:dyDescent="0.25">
      <c r="A38" s="89" t="s">
        <v>39</v>
      </c>
      <c r="B38" s="4">
        <f>J33</f>
        <v>6.5945999999999998</v>
      </c>
      <c r="C38" s="7">
        <f>K33</f>
        <v>6.5945999999999998</v>
      </c>
      <c r="D38" s="90">
        <f>L33</f>
        <v>4.8752800000000001E-3</v>
      </c>
      <c r="E38" s="91">
        <f>O30</f>
        <v>5.6376999999999997</v>
      </c>
      <c r="F38" s="7">
        <f>P30</f>
        <v>5.6376999999999997</v>
      </c>
      <c r="G38" s="90">
        <f>Q30</f>
        <v>1.0967040000000001E-2</v>
      </c>
      <c r="I38" s="73" t="s">
        <v>138</v>
      </c>
      <c r="J38" s="85">
        <v>4036.6106799999998</v>
      </c>
      <c r="K38" s="85">
        <v>4036.6106799999998</v>
      </c>
      <c r="L38" s="85">
        <v>238.26079091</v>
      </c>
      <c r="N38" s="73" t="s">
        <v>56</v>
      </c>
      <c r="O38" s="85">
        <v>377.87366700000001</v>
      </c>
      <c r="P38" s="85">
        <v>377.87366700000001</v>
      </c>
      <c r="Q38" s="85">
        <v>0</v>
      </c>
      <c r="R38" s="160"/>
    </row>
    <row r="39" spans="1:18" s="75" customFormat="1" ht="15.75" customHeight="1" x14ac:dyDescent="0.25">
      <c r="A39" s="89" t="s">
        <v>40</v>
      </c>
      <c r="B39" s="4">
        <f>J36</f>
        <v>15.561688999999999</v>
      </c>
      <c r="C39" s="7">
        <f>K36</f>
        <v>15.561688999999999</v>
      </c>
      <c r="D39" s="90">
        <f>L36</f>
        <v>0.9121800699999999</v>
      </c>
      <c r="E39" s="91">
        <f>O33</f>
        <v>1.1763110000000001</v>
      </c>
      <c r="F39" s="7">
        <f>P33</f>
        <v>1.1763110000000001</v>
      </c>
      <c r="G39" s="90">
        <f>Q33</f>
        <v>0</v>
      </c>
      <c r="I39" s="73" t="s">
        <v>139</v>
      </c>
      <c r="J39" s="85">
        <v>12.795199999999999</v>
      </c>
      <c r="K39" s="85">
        <v>12.795199999999999</v>
      </c>
      <c r="L39" s="85">
        <v>5.3901999999999995E-3</v>
      </c>
      <c r="N39" s="73" t="s">
        <v>141</v>
      </c>
      <c r="O39" s="85">
        <v>2.0239989999999999</v>
      </c>
      <c r="P39" s="85">
        <v>2.0239989999999999</v>
      </c>
      <c r="Q39" s="85">
        <v>0</v>
      </c>
      <c r="R39" s="160"/>
    </row>
    <row r="40" spans="1:18" s="75" customFormat="1" ht="15.75" customHeight="1" x14ac:dyDescent="0.25">
      <c r="A40" s="89" t="s">
        <v>41</v>
      </c>
      <c r="B40" s="4">
        <f>J64</f>
        <v>2.4843999999999999</v>
      </c>
      <c r="C40" s="7">
        <f>K64</f>
        <v>2.4843999999999999</v>
      </c>
      <c r="D40" s="90">
        <f>L64</f>
        <v>0.10143422000000001</v>
      </c>
      <c r="E40" s="96" t="s">
        <v>19</v>
      </c>
      <c r="F40" s="6" t="s">
        <v>19</v>
      </c>
      <c r="G40" s="97" t="s">
        <v>19</v>
      </c>
      <c r="I40" s="73" t="s">
        <v>144</v>
      </c>
      <c r="J40" s="85">
        <v>0.2</v>
      </c>
      <c r="K40" s="85">
        <v>0.2</v>
      </c>
      <c r="L40" s="85">
        <v>0</v>
      </c>
      <c r="N40" s="157" t="s">
        <v>151</v>
      </c>
      <c r="O40" s="156">
        <v>0.439</v>
      </c>
      <c r="P40" s="156">
        <v>0.439</v>
      </c>
      <c r="Q40" s="156">
        <v>0</v>
      </c>
      <c r="R40" s="160"/>
    </row>
    <row r="41" spans="1:18" s="75" customFormat="1" ht="15.75" customHeight="1" x14ac:dyDescent="0.25">
      <c r="A41" s="89" t="s">
        <v>42</v>
      </c>
      <c r="B41" s="4">
        <f>J47</f>
        <v>9.1740729999999999</v>
      </c>
      <c r="C41" s="7">
        <f>K47</f>
        <v>9.1740729999999999</v>
      </c>
      <c r="D41" s="90">
        <f>L47</f>
        <v>0.41708203999999999</v>
      </c>
      <c r="E41" s="96">
        <f>O42</f>
        <v>1.574727</v>
      </c>
      <c r="F41" s="6">
        <f>P42</f>
        <v>1.574727</v>
      </c>
      <c r="G41" s="97">
        <f>Q42</f>
        <v>1.31407E-2</v>
      </c>
      <c r="I41" s="73" t="s">
        <v>140</v>
      </c>
      <c r="J41" s="85">
        <v>11.269500000000001</v>
      </c>
      <c r="K41" s="85">
        <v>11.269500000000001</v>
      </c>
      <c r="L41" s="85">
        <v>0.56062023999999999</v>
      </c>
      <c r="N41" s="73" t="s">
        <v>142</v>
      </c>
      <c r="O41" s="85">
        <v>7.657235</v>
      </c>
      <c r="P41" s="85">
        <v>7.657235</v>
      </c>
      <c r="Q41" s="85">
        <v>0</v>
      </c>
      <c r="R41" s="160"/>
    </row>
    <row r="42" spans="1:18" s="75" customFormat="1" ht="15.75" customHeight="1" x14ac:dyDescent="0.25">
      <c r="A42" s="89" t="s">
        <v>43</v>
      </c>
      <c r="B42" s="4">
        <f>J87</f>
        <v>60.356999999999999</v>
      </c>
      <c r="C42" s="7">
        <f>K87</f>
        <v>60.356999999999999</v>
      </c>
      <c r="D42" s="90">
        <f>L87</f>
        <v>2.2124334300000004</v>
      </c>
      <c r="E42" s="96">
        <f>O78</f>
        <v>17.863</v>
      </c>
      <c r="F42" s="6">
        <f>P78</f>
        <v>17.863</v>
      </c>
      <c r="G42" s="97">
        <f>Q78</f>
        <v>3.7300000000000001E-4</v>
      </c>
      <c r="I42" s="73" t="s">
        <v>147</v>
      </c>
      <c r="J42" s="85">
        <v>1.6839999999999999</v>
      </c>
      <c r="K42" s="85">
        <v>1.6839999999999999</v>
      </c>
      <c r="L42" s="85">
        <v>1.6071400000000002E-3</v>
      </c>
      <c r="N42" s="73" t="s">
        <v>143</v>
      </c>
      <c r="O42" s="85">
        <v>1.574727</v>
      </c>
      <c r="P42" s="85">
        <v>1.574727</v>
      </c>
      <c r="Q42" s="85">
        <v>1.31407E-2</v>
      </c>
      <c r="R42" s="160"/>
    </row>
    <row r="43" spans="1:18" s="75" customFormat="1" ht="15.75" customHeight="1" x14ac:dyDescent="0.25">
      <c r="A43" s="89" t="s">
        <v>44</v>
      </c>
      <c r="B43" s="4">
        <f>J35</f>
        <v>21.744499999999999</v>
      </c>
      <c r="C43" s="7">
        <f>K35</f>
        <v>21.744499999999999</v>
      </c>
      <c r="D43" s="90">
        <f>L35</f>
        <v>0.73865354000000005</v>
      </c>
      <c r="E43" s="96">
        <f>O32</f>
        <v>3.0554999999999999</v>
      </c>
      <c r="F43" s="6">
        <f>P32</f>
        <v>3.0554999999999999</v>
      </c>
      <c r="G43" s="97">
        <f>Q32</f>
        <v>0</v>
      </c>
      <c r="I43" s="73" t="s">
        <v>56</v>
      </c>
      <c r="J43" s="85">
        <v>26.862333</v>
      </c>
      <c r="K43" s="85">
        <v>26.862333</v>
      </c>
      <c r="L43" s="85">
        <v>0.52128265000000007</v>
      </c>
      <c r="N43" s="73" t="s">
        <v>145</v>
      </c>
      <c r="O43" s="85">
        <v>1.017112</v>
      </c>
      <c r="P43" s="85">
        <v>1.017112</v>
      </c>
      <c r="Q43" s="85">
        <v>6.3135299999999995E-3</v>
      </c>
      <c r="R43" s="160"/>
    </row>
    <row r="44" spans="1:18" s="75" customFormat="1" ht="15.75" customHeight="1" x14ac:dyDescent="0.25">
      <c r="A44" s="89" t="s">
        <v>45</v>
      </c>
      <c r="B44" s="4">
        <f>J61</f>
        <v>12.471005999999999</v>
      </c>
      <c r="C44" s="7">
        <f>K61</f>
        <v>12.471005999999999</v>
      </c>
      <c r="D44" s="90">
        <f>L61</f>
        <v>0</v>
      </c>
      <c r="E44" s="96">
        <f>O55</f>
        <v>99.520697999999996</v>
      </c>
      <c r="F44" s="6">
        <f>P55</f>
        <v>99.520697999999996</v>
      </c>
      <c r="G44" s="97">
        <f>Q55</f>
        <v>0</v>
      </c>
      <c r="I44" s="73" t="s">
        <v>141</v>
      </c>
      <c r="J44" s="85">
        <v>7.2233419999999997</v>
      </c>
      <c r="K44" s="85">
        <v>7.2233419999999997</v>
      </c>
      <c r="L44" s="85">
        <v>0.14359967000000001</v>
      </c>
      <c r="N44" s="73" t="s">
        <v>146</v>
      </c>
      <c r="O44" s="85">
        <v>23.069849999999999</v>
      </c>
      <c r="P44" s="85">
        <v>23.069849999999999</v>
      </c>
      <c r="Q44" s="85">
        <v>0.1</v>
      </c>
      <c r="R44" s="160"/>
    </row>
    <row r="45" spans="1:18" s="75" customFormat="1" ht="15.75" customHeight="1" x14ac:dyDescent="0.25">
      <c r="A45" s="89" t="s">
        <v>46</v>
      </c>
      <c r="B45" s="4">
        <f>J34</f>
        <v>52.038770999999997</v>
      </c>
      <c r="C45" s="7">
        <f>K34</f>
        <v>52.038770999999997</v>
      </c>
      <c r="D45" s="90">
        <f>L34</f>
        <v>0.12808971999999999</v>
      </c>
      <c r="E45" s="96">
        <f>O31</f>
        <v>26.503729</v>
      </c>
      <c r="F45" s="6">
        <f>P31</f>
        <v>26.503729</v>
      </c>
      <c r="G45" s="97">
        <f>Q31</f>
        <v>4.4675239999999998E-2</v>
      </c>
      <c r="I45" s="73" t="s">
        <v>151</v>
      </c>
      <c r="J45" s="85">
        <v>8.1217000000000006</v>
      </c>
      <c r="K45" s="85">
        <v>8.1217000000000006</v>
      </c>
      <c r="L45" s="85">
        <v>0.39982804</v>
      </c>
      <c r="N45" s="73" t="s">
        <v>148</v>
      </c>
      <c r="O45" s="85">
        <v>4.3112000000000004</v>
      </c>
      <c r="P45" s="85">
        <v>4.3112000000000004</v>
      </c>
      <c r="Q45" s="85">
        <v>0.10117481</v>
      </c>
      <c r="R45" s="160"/>
    </row>
    <row r="46" spans="1:18" s="75" customFormat="1" ht="15.75" customHeight="1" x14ac:dyDescent="0.25">
      <c r="A46" s="89" t="s">
        <v>47</v>
      </c>
      <c r="B46" s="4">
        <f>J45</f>
        <v>8.1217000000000006</v>
      </c>
      <c r="C46" s="7">
        <f>K45</f>
        <v>8.1217000000000006</v>
      </c>
      <c r="D46" s="90">
        <f>L45</f>
        <v>0.39982804</v>
      </c>
      <c r="E46" s="96">
        <f>O40</f>
        <v>0.439</v>
      </c>
      <c r="F46" s="6">
        <f>P40</f>
        <v>0.439</v>
      </c>
      <c r="G46" s="97">
        <f>Q40</f>
        <v>0</v>
      </c>
      <c r="I46" s="73" t="s">
        <v>142</v>
      </c>
      <c r="J46" s="85">
        <v>11.663465</v>
      </c>
      <c r="K46" s="85">
        <v>11.663465</v>
      </c>
      <c r="L46" s="85">
        <v>0.74976547999999998</v>
      </c>
      <c r="N46" s="73" t="s">
        <v>149</v>
      </c>
      <c r="O46" s="85">
        <v>51.475900000000003</v>
      </c>
      <c r="P46" s="85">
        <v>51.475900000000003</v>
      </c>
      <c r="Q46" s="85">
        <v>2.9957000000000001E-2</v>
      </c>
      <c r="R46" s="160"/>
    </row>
    <row r="47" spans="1:18" s="75" customFormat="1" ht="15.75" customHeight="1" x14ac:dyDescent="0.25">
      <c r="A47" s="89" t="s">
        <v>48</v>
      </c>
      <c r="B47" s="4">
        <f t="shared" ref="B47:D48" si="1">J90</f>
        <v>25.426964999999999</v>
      </c>
      <c r="C47" s="7">
        <f t="shared" si="1"/>
        <v>25.426964999999999</v>
      </c>
      <c r="D47" s="90">
        <f t="shared" si="1"/>
        <v>1.89736054</v>
      </c>
      <c r="E47" s="96">
        <f t="shared" ref="E47:G48" si="2">O81</f>
        <v>66.589034999999996</v>
      </c>
      <c r="F47" s="6">
        <f t="shared" si="2"/>
        <v>66.589034999999996</v>
      </c>
      <c r="G47" s="97">
        <f t="shared" si="2"/>
        <v>1.0170674</v>
      </c>
      <c r="I47" s="73" t="s">
        <v>143</v>
      </c>
      <c r="J47" s="85">
        <v>9.1740729999999999</v>
      </c>
      <c r="K47" s="85">
        <v>9.1740729999999999</v>
      </c>
      <c r="L47" s="85">
        <v>0.41708203999999999</v>
      </c>
      <c r="N47" s="73" t="s">
        <v>150</v>
      </c>
      <c r="O47" s="85">
        <v>1.0300590000000001</v>
      </c>
      <c r="P47" s="85">
        <v>1.0300590000000001</v>
      </c>
      <c r="Q47" s="85">
        <v>1.82271E-3</v>
      </c>
      <c r="R47" s="160"/>
    </row>
    <row r="48" spans="1:18" s="75" customFormat="1" ht="15.75" customHeight="1" x14ac:dyDescent="0.25">
      <c r="A48" s="89" t="s">
        <v>49</v>
      </c>
      <c r="B48" s="4">
        <f t="shared" si="1"/>
        <v>13.7944</v>
      </c>
      <c r="C48" s="7">
        <f t="shared" si="1"/>
        <v>13.7944</v>
      </c>
      <c r="D48" s="90">
        <f t="shared" si="1"/>
        <v>0.41818459999999996</v>
      </c>
      <c r="E48" s="96">
        <f t="shared" si="2"/>
        <v>9.1936</v>
      </c>
      <c r="F48" s="6">
        <f t="shared" si="2"/>
        <v>9.1936</v>
      </c>
      <c r="G48" s="97">
        <f t="shared" si="2"/>
        <v>0</v>
      </c>
      <c r="I48" s="73" t="s">
        <v>145</v>
      </c>
      <c r="J48" s="85">
        <v>3.6706370000000001</v>
      </c>
      <c r="K48" s="85">
        <v>3.6706370000000001</v>
      </c>
      <c r="L48" s="85">
        <v>0.18343210000000001</v>
      </c>
      <c r="N48" s="73" t="s">
        <v>152</v>
      </c>
      <c r="O48" s="85">
        <v>0.64803500000000003</v>
      </c>
      <c r="P48" s="85">
        <v>0.64803500000000003</v>
      </c>
      <c r="Q48" s="85">
        <v>1.329382E-2</v>
      </c>
      <c r="R48" s="160"/>
    </row>
    <row r="49" spans="1:18" s="75" customFormat="1" ht="15.75" customHeight="1" x14ac:dyDescent="0.25">
      <c r="A49" s="89" t="s">
        <v>50</v>
      </c>
      <c r="B49" s="4">
        <f>J74</f>
        <v>0.873</v>
      </c>
      <c r="C49" s="7">
        <f>K74</f>
        <v>0.873</v>
      </c>
      <c r="D49" s="90">
        <f>L74</f>
        <v>0</v>
      </c>
      <c r="E49" s="96" t="s">
        <v>19</v>
      </c>
      <c r="F49" s="6" t="s">
        <v>19</v>
      </c>
      <c r="G49" s="97" t="s">
        <v>19</v>
      </c>
      <c r="I49" s="73" t="s">
        <v>156</v>
      </c>
      <c r="J49" s="85">
        <v>2.4315000000000002</v>
      </c>
      <c r="K49" s="85">
        <v>2.4315000000000002</v>
      </c>
      <c r="L49" s="85">
        <v>0.11818658</v>
      </c>
      <c r="N49" s="73" t="s">
        <v>153</v>
      </c>
      <c r="O49" s="85">
        <v>53.129190000000001</v>
      </c>
      <c r="P49" s="85">
        <v>53.129190000000001</v>
      </c>
      <c r="Q49" s="85">
        <v>3.9894233399999997</v>
      </c>
      <c r="R49" s="160"/>
    </row>
    <row r="50" spans="1:18" s="75" customFormat="1" ht="15.75" customHeight="1" x14ac:dyDescent="0.25">
      <c r="A50" s="89" t="s">
        <v>94</v>
      </c>
      <c r="B50" s="4">
        <f>J65</f>
        <v>53.318660000000001</v>
      </c>
      <c r="C50" s="7">
        <f>K65</f>
        <v>53.318660000000001</v>
      </c>
      <c r="D50" s="90">
        <f>L65</f>
        <v>2.8991423100000002</v>
      </c>
      <c r="E50" s="96">
        <f>O58</f>
        <v>26.217644</v>
      </c>
      <c r="F50" s="6">
        <f>P58</f>
        <v>26.217644</v>
      </c>
      <c r="G50" s="97">
        <f>Q58</f>
        <v>0</v>
      </c>
      <c r="I50" s="73" t="s">
        <v>146</v>
      </c>
      <c r="J50" s="85">
        <v>24.393840999999998</v>
      </c>
      <c r="K50" s="85">
        <v>24.393840999999998</v>
      </c>
      <c r="L50" s="85">
        <v>1.08535903</v>
      </c>
      <c r="N50" s="73" t="s">
        <v>154</v>
      </c>
      <c r="O50" s="85">
        <v>34.282764999999998</v>
      </c>
      <c r="P50" s="85">
        <v>34.282764999999998</v>
      </c>
      <c r="Q50" s="85">
        <v>0</v>
      </c>
      <c r="R50" s="160"/>
    </row>
    <row r="51" spans="1:18" s="75" customFormat="1" ht="15.75" customHeight="1" x14ac:dyDescent="0.25">
      <c r="A51" s="89" t="s">
        <v>95</v>
      </c>
      <c r="B51" s="4">
        <f>J81</f>
        <v>7.0975910000000004</v>
      </c>
      <c r="C51" s="7">
        <f>K81</f>
        <v>7.0975910000000004</v>
      </c>
      <c r="D51" s="90">
        <f>L81</f>
        <v>0.21715451999999999</v>
      </c>
      <c r="E51" s="96">
        <f>O72</f>
        <v>4.2930999999999999</v>
      </c>
      <c r="F51" s="6">
        <f>P72</f>
        <v>4.2930999999999999</v>
      </c>
      <c r="G51" s="97">
        <f>Q72</f>
        <v>2.7552500000000001E-2</v>
      </c>
      <c r="I51" s="73" t="s">
        <v>148</v>
      </c>
      <c r="J51" s="85">
        <v>14.6401</v>
      </c>
      <c r="K51" s="85">
        <v>14.6401</v>
      </c>
      <c r="L51" s="85">
        <v>1.0756857900000001</v>
      </c>
      <c r="N51" s="156" t="s">
        <v>208</v>
      </c>
      <c r="O51" s="156">
        <v>1.66</v>
      </c>
      <c r="P51" s="156">
        <v>1.66</v>
      </c>
      <c r="Q51" s="156">
        <v>0</v>
      </c>
      <c r="R51" s="160"/>
    </row>
    <row r="52" spans="1:18" s="75" customFormat="1" ht="15.75" customHeight="1" x14ac:dyDescent="0.25">
      <c r="A52" s="94" t="s">
        <v>161</v>
      </c>
      <c r="B52" s="4">
        <f>J38</f>
        <v>4036.6106799999998</v>
      </c>
      <c r="C52" s="7">
        <f>K38</f>
        <v>4036.6106799999998</v>
      </c>
      <c r="D52" s="90">
        <f>L38</f>
        <v>238.26079091</v>
      </c>
      <c r="E52" s="114">
        <f>O35</f>
        <v>393.71254399999998</v>
      </c>
      <c r="F52" s="115">
        <f>P35</f>
        <v>393.71254399999998</v>
      </c>
      <c r="G52" s="116">
        <f>Q35</f>
        <v>0.49791668000000011</v>
      </c>
      <c r="I52" s="73" t="s">
        <v>149</v>
      </c>
      <c r="J52" s="85">
        <v>7.3010999999999999</v>
      </c>
      <c r="K52" s="85">
        <v>7.3010999999999999</v>
      </c>
      <c r="L52" s="85">
        <v>0</v>
      </c>
      <c r="N52" s="73" t="s">
        <v>155</v>
      </c>
      <c r="O52" s="85">
        <v>2.0242</v>
      </c>
      <c r="P52" s="85">
        <v>2.0242</v>
      </c>
      <c r="Q52" s="85">
        <v>5.6999230000000005E-2</v>
      </c>
      <c r="R52" s="160"/>
    </row>
    <row r="53" spans="1:18" s="75" customFormat="1" ht="15.75" customHeight="1" x14ac:dyDescent="0.25">
      <c r="A53" s="89" t="s">
        <v>51</v>
      </c>
      <c r="B53" s="4">
        <f>J40</f>
        <v>0.2</v>
      </c>
      <c r="C53" s="7">
        <f>K40</f>
        <v>0.2</v>
      </c>
      <c r="D53" s="90">
        <f>L40</f>
        <v>0</v>
      </c>
      <c r="E53" s="96" t="s">
        <v>19</v>
      </c>
      <c r="F53" s="6" t="s">
        <v>19</v>
      </c>
      <c r="G53" s="97" t="s">
        <v>19</v>
      </c>
      <c r="H53" s="73"/>
      <c r="I53" s="73" t="s">
        <v>150</v>
      </c>
      <c r="J53" s="85">
        <v>6.1280020000000004</v>
      </c>
      <c r="K53" s="85">
        <v>6.1280020000000004</v>
      </c>
      <c r="L53" s="85">
        <v>0.19304829999999998</v>
      </c>
      <c r="N53" s="73" t="s">
        <v>157</v>
      </c>
      <c r="O53" s="85">
        <v>2.2174749999999999</v>
      </c>
      <c r="P53" s="85">
        <v>2.2174749999999999</v>
      </c>
      <c r="Q53" s="85">
        <v>0</v>
      </c>
      <c r="R53" s="160"/>
    </row>
    <row r="54" spans="1:18" s="75" customFormat="1" ht="15.75" customHeight="1" x14ac:dyDescent="0.25">
      <c r="A54" s="117" t="s">
        <v>97</v>
      </c>
      <c r="B54" s="4">
        <f>J48</f>
        <v>3.6706370000000001</v>
      </c>
      <c r="C54" s="7">
        <f>K48</f>
        <v>3.6706370000000001</v>
      </c>
      <c r="D54" s="90">
        <f>L48</f>
        <v>0.18343210000000001</v>
      </c>
      <c r="E54" s="91">
        <f>O43</f>
        <v>1.017112</v>
      </c>
      <c r="F54" s="7">
        <f>P43</f>
        <v>1.017112</v>
      </c>
      <c r="G54" s="90">
        <f>Q43</f>
        <v>6.3135299999999995E-3</v>
      </c>
      <c r="H54" s="73"/>
      <c r="I54" s="73" t="s">
        <v>152</v>
      </c>
      <c r="J54" s="85">
        <v>6.3837650000000004</v>
      </c>
      <c r="K54" s="85">
        <v>6.3837650000000004</v>
      </c>
      <c r="L54" s="85">
        <v>1.0291649999999999E-2</v>
      </c>
      <c r="N54" s="73" t="s">
        <v>158</v>
      </c>
      <c r="O54" s="85">
        <v>1.4320759999999999</v>
      </c>
      <c r="P54" s="85">
        <v>1.4320759999999999</v>
      </c>
      <c r="Q54" s="85">
        <v>0</v>
      </c>
      <c r="R54" s="160"/>
    </row>
    <row r="55" spans="1:18" s="75" customFormat="1" ht="15.75" customHeight="1" x14ac:dyDescent="0.25">
      <c r="A55" s="89" t="s">
        <v>52</v>
      </c>
      <c r="B55" s="4">
        <f>J78</f>
        <v>1.3141</v>
      </c>
      <c r="C55" s="7">
        <f>K78</f>
        <v>1.3141</v>
      </c>
      <c r="D55" s="90">
        <f>L78</f>
        <v>6.9067390000000006E-2</v>
      </c>
      <c r="E55" s="91">
        <f>O70</f>
        <v>0.3</v>
      </c>
      <c r="F55" s="7">
        <f>P70</f>
        <v>0.3</v>
      </c>
      <c r="G55" s="90">
        <f>Q70</f>
        <v>0</v>
      </c>
      <c r="H55" s="73"/>
      <c r="I55" s="73" t="s">
        <v>153</v>
      </c>
      <c r="J55" s="85">
        <v>22.962513999999999</v>
      </c>
      <c r="K55" s="85">
        <v>22.962513999999999</v>
      </c>
      <c r="L55" s="85">
        <v>0.80423719999999999</v>
      </c>
      <c r="N55" s="73" t="s">
        <v>159</v>
      </c>
      <c r="O55" s="85">
        <v>99.520697999999996</v>
      </c>
      <c r="P55" s="85">
        <v>99.520697999999996</v>
      </c>
      <c r="Q55" s="85">
        <v>0</v>
      </c>
      <c r="R55" s="160"/>
    </row>
    <row r="56" spans="1:18" s="75" customFormat="1" ht="15.75" customHeight="1" x14ac:dyDescent="0.25">
      <c r="A56" s="89" t="s">
        <v>53</v>
      </c>
      <c r="B56" s="4">
        <f>J39</f>
        <v>12.795199999999999</v>
      </c>
      <c r="C56" s="7">
        <f>K39</f>
        <v>12.795199999999999</v>
      </c>
      <c r="D56" s="90">
        <f>L39</f>
        <v>5.3901999999999995E-3</v>
      </c>
      <c r="E56" s="91">
        <f>O36</f>
        <v>15.8317</v>
      </c>
      <c r="F56" s="7">
        <f>P36</f>
        <v>15.8317</v>
      </c>
      <c r="G56" s="90">
        <f>Q36</f>
        <v>1.8E-3</v>
      </c>
      <c r="H56" s="73"/>
      <c r="I56" s="73" t="s">
        <v>154</v>
      </c>
      <c r="J56" s="85">
        <v>18.488734999999998</v>
      </c>
      <c r="K56" s="85">
        <v>18.488734999999998</v>
      </c>
      <c r="L56" s="85">
        <v>0</v>
      </c>
      <c r="N56" s="73" t="s">
        <v>160</v>
      </c>
      <c r="O56" s="85">
        <v>18.879574000000002</v>
      </c>
      <c r="P56" s="85">
        <v>18.879574000000002</v>
      </c>
      <c r="Q56" s="85">
        <v>6.5221699999999999E-3</v>
      </c>
      <c r="R56" s="160"/>
    </row>
    <row r="57" spans="1:18" s="75" customFormat="1" ht="15.75" customHeight="1" x14ac:dyDescent="0.25">
      <c r="A57" s="89" t="s">
        <v>54</v>
      </c>
      <c r="B57" s="4">
        <f>J76</f>
        <v>167.1994</v>
      </c>
      <c r="C57" s="7">
        <f>K76</f>
        <v>167.1994</v>
      </c>
      <c r="D57" s="90">
        <f>L76</f>
        <v>7.2443845900000001</v>
      </c>
      <c r="E57" s="152">
        <f>O68</f>
        <v>234.9006</v>
      </c>
      <c r="F57" s="26">
        <f>P68</f>
        <v>234.9006</v>
      </c>
      <c r="G57" s="153">
        <f>Q68</f>
        <v>0</v>
      </c>
      <c r="H57" s="73"/>
      <c r="I57" s="161" t="s">
        <v>208</v>
      </c>
      <c r="J57" s="162">
        <v>7.5107999999999997</v>
      </c>
      <c r="K57" s="162">
        <v>7.5107999999999997</v>
      </c>
      <c r="L57" s="162">
        <v>0</v>
      </c>
      <c r="N57" s="73" t="s">
        <v>162</v>
      </c>
      <c r="O57" s="85">
        <v>7.9913999999999996</v>
      </c>
      <c r="P57" s="85">
        <v>7.9913999999999996</v>
      </c>
      <c r="Q57" s="85">
        <v>1.7327509999999997E-2</v>
      </c>
      <c r="R57" s="160"/>
    </row>
    <row r="58" spans="1:18" s="75" customFormat="1" ht="15.75" customHeight="1" x14ac:dyDescent="0.25">
      <c r="A58" s="89" t="s">
        <v>55</v>
      </c>
      <c r="B58" s="4">
        <f>J46</f>
        <v>11.663465</v>
      </c>
      <c r="C58" s="7">
        <f>K46</f>
        <v>11.663465</v>
      </c>
      <c r="D58" s="90">
        <f>L46</f>
        <v>0.74976547999999998</v>
      </c>
      <c r="E58" s="91">
        <f>O41</f>
        <v>7.657235</v>
      </c>
      <c r="F58" s="7">
        <f>P41</f>
        <v>7.657235</v>
      </c>
      <c r="G58" s="90">
        <f>Q41</f>
        <v>0</v>
      </c>
      <c r="I58" s="73" t="s">
        <v>155</v>
      </c>
      <c r="J58" s="85">
        <v>54.731400000000001</v>
      </c>
      <c r="K58" s="85">
        <v>54.731400000000001</v>
      </c>
      <c r="L58" s="85">
        <v>0.80435880000000004</v>
      </c>
      <c r="N58" s="73" t="s">
        <v>163</v>
      </c>
      <c r="O58" s="85">
        <v>26.217644</v>
      </c>
      <c r="P58" s="85">
        <v>26.217644</v>
      </c>
      <c r="Q58" s="85">
        <v>0</v>
      </c>
      <c r="R58" s="160"/>
    </row>
    <row r="59" spans="1:18" s="75" customFormat="1" ht="15.75" customHeight="1" x14ac:dyDescent="0.25">
      <c r="A59" s="89" t="s">
        <v>56</v>
      </c>
      <c r="B59" s="4">
        <f>J43</f>
        <v>26.862333</v>
      </c>
      <c r="C59" s="7">
        <f>K43</f>
        <v>26.862333</v>
      </c>
      <c r="D59" s="90">
        <f>L43</f>
        <v>0.52128265000000007</v>
      </c>
      <c r="E59" s="91">
        <f>O38</f>
        <v>377.87366700000001</v>
      </c>
      <c r="F59" s="7">
        <f>P38</f>
        <v>377.87366700000001</v>
      </c>
      <c r="G59" s="90">
        <f>Q38</f>
        <v>0</v>
      </c>
      <c r="I59" s="73" t="s">
        <v>157</v>
      </c>
      <c r="J59" s="85">
        <v>3.426625</v>
      </c>
      <c r="K59" s="85">
        <v>3.426625</v>
      </c>
      <c r="L59" s="85">
        <v>0.12552943</v>
      </c>
      <c r="N59" s="73" t="s">
        <v>164</v>
      </c>
      <c r="O59" s="85">
        <v>7.4455</v>
      </c>
      <c r="P59" s="85">
        <v>7.4455</v>
      </c>
      <c r="Q59" s="85">
        <v>0</v>
      </c>
      <c r="R59" s="160"/>
    </row>
    <row r="60" spans="1:18" s="75" customFormat="1" ht="15.75" customHeight="1" x14ac:dyDescent="0.25">
      <c r="A60" s="89" t="s">
        <v>57</v>
      </c>
      <c r="B60" s="4">
        <f>J77</f>
        <v>8.0123850000000001</v>
      </c>
      <c r="C60" s="7">
        <f>K77</f>
        <v>8.0123850000000001</v>
      </c>
      <c r="D60" s="90">
        <f>L77</f>
        <v>0</v>
      </c>
      <c r="E60" s="91">
        <f>O69</f>
        <v>93.507814999999994</v>
      </c>
      <c r="F60" s="7">
        <f>P69</f>
        <v>93.507814999999994</v>
      </c>
      <c r="G60" s="90">
        <f>Q69</f>
        <v>0</v>
      </c>
      <c r="I60" s="73" t="s">
        <v>158</v>
      </c>
      <c r="J60" s="85">
        <v>14.519124</v>
      </c>
      <c r="K60" s="85">
        <v>14.519124</v>
      </c>
      <c r="L60" s="85">
        <v>7.2007729999999992E-2</v>
      </c>
      <c r="N60" s="73" t="s">
        <v>165</v>
      </c>
      <c r="O60" s="85">
        <v>21.7836</v>
      </c>
      <c r="P60" s="85">
        <v>21.7836</v>
      </c>
      <c r="Q60" s="85">
        <v>2.1132410000000001E-2</v>
      </c>
      <c r="R60" s="160"/>
    </row>
    <row r="61" spans="1:18" s="75" customFormat="1" ht="15.75" customHeight="1" x14ac:dyDescent="0.25">
      <c r="A61" s="89" t="s">
        <v>58</v>
      </c>
      <c r="B61" s="4">
        <f>J50</f>
        <v>24.393840999999998</v>
      </c>
      <c r="C61" s="7">
        <f>K50</f>
        <v>24.393840999999998</v>
      </c>
      <c r="D61" s="90">
        <f>L50</f>
        <v>1.08535903</v>
      </c>
      <c r="E61" s="91">
        <f>O44</f>
        <v>23.069849999999999</v>
      </c>
      <c r="F61" s="7">
        <f>P44</f>
        <v>23.069849999999999</v>
      </c>
      <c r="G61" s="90">
        <f>Q44</f>
        <v>0.1</v>
      </c>
      <c r="I61" s="73" t="s">
        <v>159</v>
      </c>
      <c r="J61" s="85">
        <v>12.471005999999999</v>
      </c>
      <c r="K61" s="85">
        <v>12.471005999999999</v>
      </c>
      <c r="L61" s="85">
        <v>0</v>
      </c>
      <c r="N61" s="73" t="s">
        <v>166</v>
      </c>
      <c r="O61" s="85">
        <v>5.7622059999999999</v>
      </c>
      <c r="P61" s="85">
        <v>5.7622059999999999</v>
      </c>
      <c r="Q61" s="85">
        <v>0</v>
      </c>
      <c r="R61" s="160"/>
    </row>
    <row r="62" spans="1:18" s="75" customFormat="1" ht="15.75" customHeight="1" x14ac:dyDescent="0.25">
      <c r="A62" s="89" t="s">
        <v>59</v>
      </c>
      <c r="B62" s="4">
        <f>J56</f>
        <v>18.488734999999998</v>
      </c>
      <c r="C62" s="7">
        <f>K56</f>
        <v>18.488734999999998</v>
      </c>
      <c r="D62" s="90">
        <f>L56</f>
        <v>0</v>
      </c>
      <c r="E62" s="91">
        <f>O50</f>
        <v>34.282764999999998</v>
      </c>
      <c r="F62" s="7">
        <f>P50</f>
        <v>34.282764999999998</v>
      </c>
      <c r="G62" s="90">
        <f>Q50</f>
        <v>0</v>
      </c>
      <c r="I62" s="73" t="s">
        <v>160</v>
      </c>
      <c r="J62" s="85">
        <v>8.0916259999999998</v>
      </c>
      <c r="K62" s="85">
        <v>8.0916259999999998</v>
      </c>
      <c r="L62" s="85">
        <v>3.771037E-2</v>
      </c>
      <c r="N62" s="73" t="s">
        <v>167</v>
      </c>
      <c r="O62" s="85">
        <v>3.482256</v>
      </c>
      <c r="P62" s="85">
        <v>3.482256</v>
      </c>
      <c r="Q62" s="85">
        <v>0</v>
      </c>
      <c r="R62" s="160"/>
    </row>
    <row r="63" spans="1:18" s="75" customFormat="1" ht="15.75" customHeight="1" x14ac:dyDescent="0.25">
      <c r="A63" s="89" t="s">
        <v>60</v>
      </c>
      <c r="B63" s="4">
        <f>J53</f>
        <v>6.1280020000000004</v>
      </c>
      <c r="C63" s="7">
        <f>K53</f>
        <v>6.1280020000000004</v>
      </c>
      <c r="D63" s="90">
        <f>L53</f>
        <v>0.19304829999999998</v>
      </c>
      <c r="E63" s="91">
        <f>O47</f>
        <v>1.0300590000000001</v>
      </c>
      <c r="F63" s="7">
        <f>P47</f>
        <v>1.0300590000000001</v>
      </c>
      <c r="G63" s="90">
        <f>Q47</f>
        <v>1.82271E-3</v>
      </c>
      <c r="I63" s="73" t="s">
        <v>162</v>
      </c>
      <c r="J63" s="85">
        <v>15.4984</v>
      </c>
      <c r="K63" s="85">
        <v>15.4984</v>
      </c>
      <c r="L63" s="85">
        <v>0.62869246999999995</v>
      </c>
      <c r="N63" s="73" t="s">
        <v>168</v>
      </c>
      <c r="O63" s="85">
        <v>26.477699999999999</v>
      </c>
      <c r="P63" s="85">
        <v>26.477699999999999</v>
      </c>
      <c r="Q63" s="85">
        <v>0</v>
      </c>
      <c r="R63" s="160"/>
    </row>
    <row r="64" spans="1:18" s="75" customFormat="1" ht="15.75" customHeight="1" x14ac:dyDescent="0.25">
      <c r="A64" s="89" t="s">
        <v>90</v>
      </c>
      <c r="B64" s="4">
        <f>J60</f>
        <v>14.519124</v>
      </c>
      <c r="C64" s="7">
        <f>K60</f>
        <v>14.519124</v>
      </c>
      <c r="D64" s="90">
        <f>L60</f>
        <v>7.2007729999999992E-2</v>
      </c>
      <c r="E64" s="91">
        <f>O54</f>
        <v>1.4320759999999999</v>
      </c>
      <c r="F64" s="7">
        <f>P54</f>
        <v>1.4320759999999999</v>
      </c>
      <c r="G64" s="90">
        <f>Q54</f>
        <v>0</v>
      </c>
      <c r="I64" s="73" t="s">
        <v>172</v>
      </c>
      <c r="J64" s="85">
        <v>2.4843999999999999</v>
      </c>
      <c r="K64" s="85">
        <v>2.4843999999999999</v>
      </c>
      <c r="L64" s="85">
        <v>0.10143422000000001</v>
      </c>
      <c r="N64" s="156" t="s">
        <v>181</v>
      </c>
      <c r="O64" s="156">
        <v>0.2</v>
      </c>
      <c r="P64" s="156">
        <v>0.2</v>
      </c>
      <c r="Q64" s="156">
        <v>0</v>
      </c>
      <c r="R64" s="160"/>
    </row>
    <row r="65" spans="1:18" s="75" customFormat="1" ht="15.75" customHeight="1" x14ac:dyDescent="0.25">
      <c r="A65" s="89" t="s">
        <v>61</v>
      </c>
      <c r="B65" s="4">
        <f>J58</f>
        <v>54.731400000000001</v>
      </c>
      <c r="C65" s="7">
        <f>K58</f>
        <v>54.731400000000001</v>
      </c>
      <c r="D65" s="90">
        <f>L58</f>
        <v>0.80435880000000004</v>
      </c>
      <c r="E65" s="91">
        <f>O52</f>
        <v>2.0242</v>
      </c>
      <c r="F65" s="7">
        <f>P52</f>
        <v>2.0242</v>
      </c>
      <c r="G65" s="90">
        <f>Q52</f>
        <v>5.6999230000000005E-2</v>
      </c>
      <c r="I65" s="73" t="s">
        <v>163</v>
      </c>
      <c r="J65" s="85">
        <v>53.318660000000001</v>
      </c>
      <c r="K65" s="85">
        <v>53.318660000000001</v>
      </c>
      <c r="L65" s="85">
        <v>2.8991423100000002</v>
      </c>
      <c r="N65" s="73" t="s">
        <v>169</v>
      </c>
      <c r="O65" s="85">
        <v>229.974842</v>
      </c>
      <c r="P65" s="85">
        <v>229.974842</v>
      </c>
      <c r="Q65" s="85">
        <v>0</v>
      </c>
      <c r="R65" s="160"/>
    </row>
    <row r="66" spans="1:18" s="75" customFormat="1" ht="15.75" customHeight="1" x14ac:dyDescent="0.25">
      <c r="A66" s="89" t="s">
        <v>207</v>
      </c>
      <c r="B66" s="4">
        <f>J57</f>
        <v>7.5107999999999997</v>
      </c>
      <c r="C66" s="7">
        <f>K57</f>
        <v>7.5107999999999997</v>
      </c>
      <c r="D66" s="90">
        <f>L57</f>
        <v>0</v>
      </c>
      <c r="E66" s="91">
        <f>O51</f>
        <v>1.66</v>
      </c>
      <c r="F66" s="7">
        <f>P51</f>
        <v>1.66</v>
      </c>
      <c r="G66" s="90">
        <f>Q51</f>
        <v>0</v>
      </c>
      <c r="I66" s="73" t="s">
        <v>164</v>
      </c>
      <c r="J66" s="85">
        <v>66.904700000000005</v>
      </c>
      <c r="K66" s="85">
        <v>66.904700000000005</v>
      </c>
      <c r="L66" s="85">
        <v>7.0739339999999998E-2</v>
      </c>
      <c r="N66" s="73" t="s">
        <v>170</v>
      </c>
      <c r="O66" s="85">
        <v>92.449787999999998</v>
      </c>
      <c r="P66" s="85">
        <v>92.449787999999998</v>
      </c>
      <c r="Q66" s="85">
        <v>0</v>
      </c>
      <c r="R66" s="160"/>
    </row>
    <row r="67" spans="1:18" s="75" customFormat="1" ht="15.75" customHeight="1" x14ac:dyDescent="0.25">
      <c r="A67" s="89" t="s">
        <v>62</v>
      </c>
      <c r="B67" s="4">
        <f>J95</f>
        <v>8.4754819999999995</v>
      </c>
      <c r="C67" s="7">
        <f>K95</f>
        <v>8.4754819999999995</v>
      </c>
      <c r="D67" s="90">
        <f>L95</f>
        <v>6.19938E-3</v>
      </c>
      <c r="E67" s="91">
        <f>O86</f>
        <v>15.717917999999999</v>
      </c>
      <c r="F67" s="7">
        <f>P86</f>
        <v>15.717917999999999</v>
      </c>
      <c r="G67" s="90">
        <f>Q86</f>
        <v>0</v>
      </c>
      <c r="I67" s="73" t="s">
        <v>165</v>
      </c>
      <c r="J67" s="85">
        <v>264.96028999999999</v>
      </c>
      <c r="K67" s="85">
        <v>264.96028999999999</v>
      </c>
      <c r="L67" s="85">
        <v>0.24435777</v>
      </c>
      <c r="N67" s="73" t="s">
        <v>171</v>
      </c>
      <c r="O67" s="85">
        <v>20.238399999999999</v>
      </c>
      <c r="P67" s="85">
        <v>20.238399999999999</v>
      </c>
      <c r="Q67" s="85">
        <v>3.1030189999999999E-2</v>
      </c>
      <c r="R67" s="160"/>
    </row>
    <row r="68" spans="1:18" s="75" customFormat="1" ht="15.75" customHeight="1" x14ac:dyDescent="0.25">
      <c r="A68" s="89" t="s">
        <v>81</v>
      </c>
      <c r="B68" s="4">
        <f>J84</f>
        <v>124.8222</v>
      </c>
      <c r="C68" s="7">
        <f>K84</f>
        <v>124.8222</v>
      </c>
      <c r="D68" s="90">
        <f>L84</f>
        <v>2.4514281800000002</v>
      </c>
      <c r="E68" s="91">
        <f>O75</f>
        <v>2.6377999999999999</v>
      </c>
      <c r="F68" s="7">
        <f>P75</f>
        <v>2.6377999999999999</v>
      </c>
      <c r="G68" s="90">
        <f>Q75</f>
        <v>0</v>
      </c>
      <c r="I68" s="73" t="s">
        <v>166</v>
      </c>
      <c r="J68" s="85">
        <v>9.5028109999999995</v>
      </c>
      <c r="K68" s="85">
        <v>9.5028109999999995</v>
      </c>
      <c r="L68" s="85">
        <v>0.18502464999999998</v>
      </c>
      <c r="N68" s="73" t="s">
        <v>173</v>
      </c>
      <c r="O68" s="85">
        <v>234.9006</v>
      </c>
      <c r="P68" s="85">
        <v>234.9006</v>
      </c>
      <c r="Q68" s="85">
        <v>0</v>
      </c>
      <c r="R68" s="160"/>
    </row>
    <row r="69" spans="1:18" s="75" customFormat="1" ht="15.75" customHeight="1" x14ac:dyDescent="0.25">
      <c r="A69" s="89" t="s">
        <v>179</v>
      </c>
      <c r="B69" s="118">
        <f>J82</f>
        <v>60.588999999999999</v>
      </c>
      <c r="C69" s="119">
        <f>K82</f>
        <v>60.588999999999999</v>
      </c>
      <c r="D69" s="120">
        <f>L82</f>
        <v>0</v>
      </c>
      <c r="E69" s="121">
        <f>O73</f>
        <v>583.2894</v>
      </c>
      <c r="F69" s="119">
        <f>P73</f>
        <v>583.2894</v>
      </c>
      <c r="G69" s="120">
        <f>Q73</f>
        <v>0</v>
      </c>
      <c r="I69" s="73" t="s">
        <v>167</v>
      </c>
      <c r="J69" s="85">
        <v>25.402743999999998</v>
      </c>
      <c r="K69" s="85">
        <v>25.402743999999998</v>
      </c>
      <c r="L69" s="85">
        <v>2.7717749999999999E-2</v>
      </c>
      <c r="N69" s="73" t="s">
        <v>174</v>
      </c>
      <c r="O69" s="85">
        <v>93.507814999999994</v>
      </c>
      <c r="P69" s="85">
        <v>93.507814999999994</v>
      </c>
      <c r="Q69" s="85">
        <v>0</v>
      </c>
      <c r="R69" s="160"/>
    </row>
    <row r="70" spans="1:18" s="75" customFormat="1" ht="15.75" customHeight="1" x14ac:dyDescent="0.25">
      <c r="A70" s="89" t="s">
        <v>63</v>
      </c>
      <c r="B70" s="4">
        <f>J86</f>
        <v>6.6338999999999997</v>
      </c>
      <c r="C70" s="7">
        <f>K86</f>
        <v>6.6338999999999997</v>
      </c>
      <c r="D70" s="90">
        <f>L86</f>
        <v>0.22204093</v>
      </c>
      <c r="E70" s="91">
        <f>O77</f>
        <v>5.9851999999999999</v>
      </c>
      <c r="F70" s="7">
        <f>P77</f>
        <v>5.9851999999999999</v>
      </c>
      <c r="G70" s="90">
        <f>Q77</f>
        <v>2.9773299999999998E-3</v>
      </c>
      <c r="I70" s="73" t="s">
        <v>168</v>
      </c>
      <c r="J70" s="85">
        <v>101.69029999999999</v>
      </c>
      <c r="K70" s="85">
        <v>101.69029999999999</v>
      </c>
      <c r="L70" s="85">
        <v>5.43981154</v>
      </c>
      <c r="N70" s="73" t="s">
        <v>175</v>
      </c>
      <c r="O70" s="85">
        <v>0.3</v>
      </c>
      <c r="P70" s="85">
        <v>0.3</v>
      </c>
      <c r="Q70" s="85">
        <v>0</v>
      </c>
      <c r="R70" s="160"/>
    </row>
    <row r="71" spans="1:18" s="75" customFormat="1" ht="15.75" customHeight="1" x14ac:dyDescent="0.25">
      <c r="A71" s="89" t="s">
        <v>64</v>
      </c>
      <c r="B71" s="4">
        <f>J55</f>
        <v>22.962513999999999</v>
      </c>
      <c r="C71" s="7">
        <f>K55</f>
        <v>22.962513999999999</v>
      </c>
      <c r="D71" s="90">
        <f>L55</f>
        <v>0.80423719999999999</v>
      </c>
      <c r="E71" s="91">
        <f>O49</f>
        <v>53.129190000000001</v>
      </c>
      <c r="F71" s="7">
        <f>P49</f>
        <v>53.129190000000001</v>
      </c>
      <c r="G71" s="90">
        <f>Q49</f>
        <v>3.9894233399999997</v>
      </c>
      <c r="I71" s="73" t="s">
        <v>181</v>
      </c>
      <c r="J71" s="85">
        <v>0.53</v>
      </c>
      <c r="K71" s="85">
        <v>0.53</v>
      </c>
      <c r="L71" s="85">
        <v>0</v>
      </c>
      <c r="N71" s="73" t="s">
        <v>176</v>
      </c>
      <c r="O71" s="85">
        <v>166.73821899999999</v>
      </c>
      <c r="P71" s="85">
        <v>166.73821899999999</v>
      </c>
      <c r="Q71" s="85">
        <v>4.288177E-2</v>
      </c>
      <c r="R71" s="160"/>
    </row>
    <row r="72" spans="1:18" s="75" customFormat="1" ht="15.75" customHeight="1" x14ac:dyDescent="0.25">
      <c r="A72" s="113" t="s">
        <v>82</v>
      </c>
      <c r="B72" s="4">
        <f>J59</f>
        <v>3.426625</v>
      </c>
      <c r="C72" s="7">
        <f>K59</f>
        <v>3.426625</v>
      </c>
      <c r="D72" s="90">
        <f>L59</f>
        <v>0.12552943</v>
      </c>
      <c r="E72" s="91">
        <f>O53</f>
        <v>2.2174749999999999</v>
      </c>
      <c r="F72" s="7">
        <f>P53</f>
        <v>2.2174749999999999</v>
      </c>
      <c r="G72" s="90">
        <f>Q53</f>
        <v>0</v>
      </c>
      <c r="I72" s="73" t="s">
        <v>169</v>
      </c>
      <c r="J72" s="85">
        <v>260.33783099999999</v>
      </c>
      <c r="K72" s="85">
        <v>260.33783099999999</v>
      </c>
      <c r="L72" s="85">
        <v>2.7499226499999998</v>
      </c>
      <c r="N72" s="73" t="s">
        <v>177</v>
      </c>
      <c r="O72" s="85">
        <v>4.2930999999999999</v>
      </c>
      <c r="P72" s="85">
        <v>4.2930999999999999</v>
      </c>
      <c r="Q72" s="85">
        <v>2.7552500000000001E-2</v>
      </c>
      <c r="R72" s="160"/>
    </row>
    <row r="73" spans="1:18" s="75" customFormat="1" ht="15.75" customHeight="1" x14ac:dyDescent="0.25">
      <c r="A73" s="89" t="s">
        <v>65</v>
      </c>
      <c r="B73" s="4">
        <f>J63</f>
        <v>15.4984</v>
      </c>
      <c r="C73" s="7">
        <f>K63</f>
        <v>15.4984</v>
      </c>
      <c r="D73" s="90">
        <f>L63</f>
        <v>0.62869246999999995</v>
      </c>
      <c r="E73" s="91">
        <f>O57</f>
        <v>7.9913999999999996</v>
      </c>
      <c r="F73" s="7">
        <f>P57</f>
        <v>7.9913999999999996</v>
      </c>
      <c r="G73" s="90">
        <f>Q57</f>
        <v>1.7327509999999997E-2</v>
      </c>
      <c r="I73" s="73" t="s">
        <v>170</v>
      </c>
      <c r="J73" s="85">
        <v>46.505012000000001</v>
      </c>
      <c r="K73" s="85">
        <v>46.505012000000001</v>
      </c>
      <c r="L73" s="85">
        <v>2.0555224499999998</v>
      </c>
      <c r="N73" s="73" t="s">
        <v>178</v>
      </c>
      <c r="O73" s="85">
        <v>583.2894</v>
      </c>
      <c r="P73" s="85">
        <v>583.2894</v>
      </c>
      <c r="Q73" s="85">
        <v>0</v>
      </c>
      <c r="R73" s="160"/>
    </row>
    <row r="74" spans="1:18" s="75" customFormat="1" ht="15.75" customHeight="1" x14ac:dyDescent="0.25">
      <c r="A74" s="89" t="s">
        <v>66</v>
      </c>
      <c r="B74" s="4">
        <f>J52</f>
        <v>7.3010999999999999</v>
      </c>
      <c r="C74" s="7">
        <f>K52</f>
        <v>7.3010999999999999</v>
      </c>
      <c r="D74" s="90">
        <f>L52</f>
        <v>0</v>
      </c>
      <c r="E74" s="91">
        <f>O46</f>
        <v>51.475900000000003</v>
      </c>
      <c r="F74" s="7">
        <f>P46</f>
        <v>51.475900000000003</v>
      </c>
      <c r="G74" s="90">
        <f>Q46</f>
        <v>2.9957000000000001E-2</v>
      </c>
      <c r="I74" s="73" t="s">
        <v>185</v>
      </c>
      <c r="J74" s="85">
        <v>0.873</v>
      </c>
      <c r="K74" s="85">
        <v>0.873</v>
      </c>
      <c r="L74" s="85">
        <v>0</v>
      </c>
      <c r="N74" s="73" t="s">
        <v>180</v>
      </c>
      <c r="O74" s="85">
        <v>14.1</v>
      </c>
      <c r="P74" s="85">
        <v>14.1</v>
      </c>
      <c r="Q74" s="85">
        <v>0</v>
      </c>
      <c r="R74" s="160"/>
    </row>
    <row r="75" spans="1:18" s="75" customFormat="1" ht="15.75" customHeight="1" x14ac:dyDescent="0.25">
      <c r="A75" s="89" t="s">
        <v>67</v>
      </c>
      <c r="B75" s="4">
        <f>J44</f>
        <v>7.2233419999999997</v>
      </c>
      <c r="C75" s="7">
        <f>K44</f>
        <v>7.2233419999999997</v>
      </c>
      <c r="D75" s="90">
        <f>L44</f>
        <v>0.14359967000000001</v>
      </c>
      <c r="E75" s="91">
        <f>O39</f>
        <v>2.0239989999999999</v>
      </c>
      <c r="F75" s="7">
        <f>P39</f>
        <v>2.0239989999999999</v>
      </c>
      <c r="G75" s="90">
        <f>Q39</f>
        <v>0</v>
      </c>
      <c r="I75" s="73" t="s">
        <v>171</v>
      </c>
      <c r="J75" s="85">
        <v>42.265599999999999</v>
      </c>
      <c r="K75" s="85">
        <v>42.265599999999999</v>
      </c>
      <c r="L75" s="85">
        <v>2.5570262799999997</v>
      </c>
      <c r="N75" s="73" t="s">
        <v>182</v>
      </c>
      <c r="O75" s="85">
        <v>2.6377999999999999</v>
      </c>
      <c r="P75" s="85">
        <v>2.6377999999999999</v>
      </c>
      <c r="Q75" s="85">
        <v>0</v>
      </c>
      <c r="R75" s="160"/>
    </row>
    <row r="76" spans="1:18" s="75" customFormat="1" ht="15.75" customHeight="1" x14ac:dyDescent="0.25">
      <c r="A76" s="89" t="s">
        <v>68</v>
      </c>
      <c r="B76" s="4">
        <f>J54</f>
        <v>6.3837650000000004</v>
      </c>
      <c r="C76" s="7">
        <f>K54</f>
        <v>6.3837650000000004</v>
      </c>
      <c r="D76" s="90">
        <f>L54</f>
        <v>1.0291649999999999E-2</v>
      </c>
      <c r="E76" s="91">
        <f>O48</f>
        <v>0.64803500000000003</v>
      </c>
      <c r="F76" s="7">
        <f>P48</f>
        <v>0.64803500000000003</v>
      </c>
      <c r="G76" s="90">
        <f>Q48</f>
        <v>1.329382E-2</v>
      </c>
      <c r="I76" s="73" t="s">
        <v>173</v>
      </c>
      <c r="J76" s="85">
        <v>167.1994</v>
      </c>
      <c r="K76" s="85">
        <v>167.1994</v>
      </c>
      <c r="L76" s="85">
        <v>7.2443845900000001</v>
      </c>
      <c r="N76" s="73" t="s">
        <v>183</v>
      </c>
      <c r="O76" s="85">
        <v>8.6021000000000001</v>
      </c>
      <c r="P76" s="85">
        <v>8.6021000000000001</v>
      </c>
      <c r="Q76" s="85">
        <v>0</v>
      </c>
      <c r="R76" s="160"/>
    </row>
    <row r="77" spans="1:18" s="75" customFormat="1" ht="15.75" customHeight="1" x14ac:dyDescent="0.25">
      <c r="A77" s="89" t="s">
        <v>69</v>
      </c>
      <c r="B77" s="4">
        <f>J51</f>
        <v>14.6401</v>
      </c>
      <c r="C77" s="7">
        <f>K51</f>
        <v>14.6401</v>
      </c>
      <c r="D77" s="90">
        <f>L51</f>
        <v>1.0756857900000001</v>
      </c>
      <c r="E77" s="91">
        <f>O45</f>
        <v>4.3112000000000004</v>
      </c>
      <c r="F77" s="7">
        <f>P45</f>
        <v>4.3112000000000004</v>
      </c>
      <c r="G77" s="90">
        <f>Q45</f>
        <v>0.10117481</v>
      </c>
      <c r="I77" s="73" t="s">
        <v>174</v>
      </c>
      <c r="J77" s="85">
        <v>8.0123850000000001</v>
      </c>
      <c r="K77" s="85">
        <v>8.0123850000000001</v>
      </c>
      <c r="L77" s="85">
        <v>0</v>
      </c>
      <c r="N77" s="73" t="s">
        <v>184</v>
      </c>
      <c r="O77" s="85">
        <v>5.9851999999999999</v>
      </c>
      <c r="P77" s="85">
        <v>5.9851999999999999</v>
      </c>
      <c r="Q77" s="85">
        <v>2.9773299999999998E-3</v>
      </c>
      <c r="R77" s="160"/>
    </row>
    <row r="78" spans="1:18" s="75" customFormat="1" ht="15.75" customHeight="1" x14ac:dyDescent="0.25">
      <c r="A78" s="89" t="s">
        <v>70</v>
      </c>
      <c r="B78" s="4">
        <f>J42</f>
        <v>1.6839999999999999</v>
      </c>
      <c r="C78" s="7">
        <f>K42</f>
        <v>1.6839999999999999</v>
      </c>
      <c r="D78" s="90">
        <f>L42</f>
        <v>1.6071400000000002E-3</v>
      </c>
      <c r="E78" s="96" t="s">
        <v>19</v>
      </c>
      <c r="F78" s="6" t="s">
        <v>19</v>
      </c>
      <c r="G78" s="97" t="s">
        <v>19</v>
      </c>
      <c r="I78" s="73" t="s">
        <v>175</v>
      </c>
      <c r="J78" s="85">
        <v>1.3141</v>
      </c>
      <c r="K78" s="85">
        <v>1.3141</v>
      </c>
      <c r="L78" s="85">
        <v>6.9067390000000006E-2</v>
      </c>
      <c r="N78" s="73" t="s">
        <v>186</v>
      </c>
      <c r="O78" s="85">
        <v>17.863</v>
      </c>
      <c r="P78" s="85">
        <v>17.863</v>
      </c>
      <c r="Q78" s="85">
        <v>3.7300000000000001E-4</v>
      </c>
      <c r="R78" s="160"/>
    </row>
    <row r="79" spans="1:18" s="75" customFormat="1" ht="15.75" customHeight="1" x14ac:dyDescent="0.25">
      <c r="A79" s="89" t="s">
        <v>71</v>
      </c>
      <c r="B79" s="4">
        <f t="shared" ref="B79:D80" si="3">J88</f>
        <v>22.465060000000001</v>
      </c>
      <c r="C79" s="7">
        <f t="shared" si="3"/>
        <v>22.465060000000001</v>
      </c>
      <c r="D79" s="90">
        <f t="shared" si="3"/>
        <v>1.00853992</v>
      </c>
      <c r="E79" s="96">
        <f t="shared" ref="E79:G80" si="4">O79</f>
        <v>2.0902400000000001</v>
      </c>
      <c r="F79" s="6">
        <f t="shared" si="4"/>
        <v>2.0902400000000001</v>
      </c>
      <c r="G79" s="97">
        <f t="shared" si="4"/>
        <v>5.0832589999999997E-2</v>
      </c>
      <c r="I79" s="73" t="s">
        <v>191</v>
      </c>
      <c r="J79" s="85">
        <v>2.9946999999999999</v>
      </c>
      <c r="K79" s="85">
        <v>2.9946999999999999</v>
      </c>
      <c r="L79" s="85">
        <v>8.0082860000000006E-2</v>
      </c>
      <c r="N79" s="73" t="s">
        <v>187</v>
      </c>
      <c r="O79" s="85">
        <v>2.0902400000000001</v>
      </c>
      <c r="P79" s="85">
        <v>2.0902400000000001</v>
      </c>
      <c r="Q79" s="85">
        <v>5.0832589999999997E-2</v>
      </c>
      <c r="R79" s="160"/>
    </row>
    <row r="80" spans="1:18" s="75" customFormat="1" ht="15.75" customHeight="1" x14ac:dyDescent="0.25">
      <c r="A80" s="122" t="s">
        <v>194</v>
      </c>
      <c r="B80" s="4">
        <f t="shared" si="3"/>
        <v>8.5886689999999994</v>
      </c>
      <c r="C80" s="7">
        <f t="shared" si="3"/>
        <v>8.5886689999999994</v>
      </c>
      <c r="D80" s="90">
        <f t="shared" si="3"/>
        <v>6.1195019999999996E-2</v>
      </c>
      <c r="E80" s="96">
        <f t="shared" si="4"/>
        <v>0.81793099999999996</v>
      </c>
      <c r="F80" s="6">
        <f t="shared" si="4"/>
        <v>0.81793099999999996</v>
      </c>
      <c r="G80" s="97">
        <f t="shared" si="4"/>
        <v>5.243E-4</v>
      </c>
      <c r="I80" s="73" t="s">
        <v>176</v>
      </c>
      <c r="J80" s="85">
        <v>167.930961</v>
      </c>
      <c r="K80" s="85">
        <v>167.930961</v>
      </c>
      <c r="L80" s="85">
        <v>3.25570972</v>
      </c>
      <c r="N80" s="73" t="s">
        <v>188</v>
      </c>
      <c r="O80" s="85">
        <v>0.81793099999999996</v>
      </c>
      <c r="P80" s="85">
        <v>0.81793099999999996</v>
      </c>
      <c r="Q80" s="85">
        <v>5.243E-4</v>
      </c>
      <c r="R80" s="160"/>
    </row>
    <row r="81" spans="1:21" s="75" customFormat="1" ht="15.75" customHeight="1" x14ac:dyDescent="0.25">
      <c r="A81" s="123" t="s">
        <v>196</v>
      </c>
      <c r="B81" s="4">
        <f>J94</f>
        <v>6.6812279999999999</v>
      </c>
      <c r="C81" s="7">
        <f>K94</f>
        <v>6.6812279999999999</v>
      </c>
      <c r="D81" s="90">
        <f>L94</f>
        <v>0.32251626999999999</v>
      </c>
      <c r="E81" s="96">
        <f>O85</f>
        <v>9.3472E-2</v>
      </c>
      <c r="F81" s="6">
        <f>P85</f>
        <v>9.3472E-2</v>
      </c>
      <c r="G81" s="97">
        <f>Q85</f>
        <v>0</v>
      </c>
      <c r="I81" s="73" t="s">
        <v>177</v>
      </c>
      <c r="J81" s="85">
        <v>7.0975910000000004</v>
      </c>
      <c r="K81" s="85">
        <v>7.0975910000000004</v>
      </c>
      <c r="L81" s="85">
        <v>0.21715451999999999</v>
      </c>
      <c r="N81" s="73" t="s">
        <v>189</v>
      </c>
      <c r="O81" s="85">
        <v>66.589034999999996</v>
      </c>
      <c r="P81" s="85">
        <v>66.589034999999996</v>
      </c>
      <c r="Q81" s="85">
        <v>1.0170674</v>
      </c>
      <c r="R81" s="160"/>
    </row>
    <row r="82" spans="1:21" s="75" customFormat="1" ht="15.75" customHeight="1" x14ac:dyDescent="0.25">
      <c r="A82" s="89" t="s">
        <v>96</v>
      </c>
      <c r="B82" s="4">
        <f>J83</f>
        <v>166.27</v>
      </c>
      <c r="C82" s="7">
        <f>K83</f>
        <v>166.27</v>
      </c>
      <c r="D82" s="90">
        <f>L83</f>
        <v>3.5256056899999999</v>
      </c>
      <c r="E82" s="96">
        <f>O74</f>
        <v>14.1</v>
      </c>
      <c r="F82" s="6">
        <f>P74</f>
        <v>14.1</v>
      </c>
      <c r="G82" s="97">
        <f>Q74</f>
        <v>0</v>
      </c>
      <c r="I82" s="73" t="s">
        <v>178</v>
      </c>
      <c r="J82" s="85">
        <v>60.588999999999999</v>
      </c>
      <c r="K82" s="85">
        <v>60.588999999999999</v>
      </c>
      <c r="L82" s="85">
        <v>0</v>
      </c>
      <c r="N82" s="73" t="s">
        <v>190</v>
      </c>
      <c r="O82" s="85">
        <v>9.1936</v>
      </c>
      <c r="P82" s="85">
        <v>9.1936</v>
      </c>
      <c r="Q82" s="85">
        <v>0</v>
      </c>
      <c r="R82" s="160"/>
    </row>
    <row r="83" spans="1:21" s="75" customFormat="1" ht="15.75" customHeight="1" x14ac:dyDescent="0.25">
      <c r="A83" s="117" t="s">
        <v>98</v>
      </c>
      <c r="B83" s="4">
        <f>J49</f>
        <v>2.4315000000000002</v>
      </c>
      <c r="C83" s="7">
        <f>K49</f>
        <v>2.4315000000000002</v>
      </c>
      <c r="D83" s="90">
        <f>L49</f>
        <v>0.11818658</v>
      </c>
      <c r="E83" s="96" t="s">
        <v>19</v>
      </c>
      <c r="F83" s="6" t="s">
        <v>19</v>
      </c>
      <c r="G83" s="97" t="s">
        <v>19</v>
      </c>
      <c r="I83" s="73" t="s">
        <v>180</v>
      </c>
      <c r="J83" s="85">
        <v>166.27</v>
      </c>
      <c r="K83" s="85">
        <v>166.27</v>
      </c>
      <c r="L83" s="85">
        <v>3.5256056899999999</v>
      </c>
      <c r="N83" s="73" t="s">
        <v>192</v>
      </c>
      <c r="O83" s="85">
        <v>1102.0624</v>
      </c>
      <c r="P83" s="85">
        <v>1102.0624</v>
      </c>
      <c r="Q83" s="85">
        <v>135.3194</v>
      </c>
      <c r="R83" s="160"/>
    </row>
    <row r="84" spans="1:21" s="75" customFormat="1" ht="15.75" customHeight="1" x14ac:dyDescent="0.25">
      <c r="A84" s="89" t="s">
        <v>72</v>
      </c>
      <c r="B84" s="4">
        <f>J69</f>
        <v>25.402743999999998</v>
      </c>
      <c r="C84" s="7">
        <f>K69</f>
        <v>25.402743999999998</v>
      </c>
      <c r="D84" s="90">
        <f>L69</f>
        <v>2.7717749999999999E-2</v>
      </c>
      <c r="E84" s="96">
        <f>O62</f>
        <v>3.482256</v>
      </c>
      <c r="F84" s="6">
        <f>P62</f>
        <v>3.482256</v>
      </c>
      <c r="G84" s="97">
        <f>Q62</f>
        <v>0</v>
      </c>
      <c r="I84" s="73" t="s">
        <v>182</v>
      </c>
      <c r="J84" s="85">
        <v>124.8222</v>
      </c>
      <c r="K84" s="85">
        <v>124.8222</v>
      </c>
      <c r="L84" s="85">
        <v>2.4514281800000002</v>
      </c>
      <c r="N84" s="73" t="s">
        <v>193</v>
      </c>
      <c r="O84" s="85">
        <v>559.81719999999996</v>
      </c>
      <c r="P84" s="85">
        <v>559.81719999999996</v>
      </c>
      <c r="Q84" s="85">
        <v>51.618000000000002</v>
      </c>
      <c r="R84" s="160"/>
    </row>
    <row r="85" spans="1:21" s="75" customFormat="1" ht="15.75" customHeight="1" x14ac:dyDescent="0.25">
      <c r="A85" s="113" t="s">
        <v>73</v>
      </c>
      <c r="B85" s="4">
        <f>J68</f>
        <v>9.5028109999999995</v>
      </c>
      <c r="C85" s="7">
        <f>K68</f>
        <v>9.5028109999999995</v>
      </c>
      <c r="D85" s="90">
        <f>L68</f>
        <v>0.18502464999999998</v>
      </c>
      <c r="E85" s="96">
        <f>O61</f>
        <v>5.7622059999999999</v>
      </c>
      <c r="F85" s="6">
        <f>P61</f>
        <v>5.7622059999999999</v>
      </c>
      <c r="G85" s="97">
        <f>Q61</f>
        <v>0</v>
      </c>
      <c r="I85" s="73" t="s">
        <v>183</v>
      </c>
      <c r="J85" s="85">
        <v>32.020899999999997</v>
      </c>
      <c r="K85" s="85">
        <v>32.020899999999997</v>
      </c>
      <c r="L85" s="85">
        <v>0.50026592000000003</v>
      </c>
      <c r="N85" s="73" t="s">
        <v>195</v>
      </c>
      <c r="O85" s="85">
        <v>9.3472E-2</v>
      </c>
      <c r="P85" s="85">
        <v>9.3472E-2</v>
      </c>
      <c r="Q85" s="85">
        <v>0</v>
      </c>
      <c r="R85" s="160"/>
    </row>
    <row r="86" spans="1:21" s="75" customFormat="1" ht="15.75" customHeight="1" x14ac:dyDescent="0.25">
      <c r="A86" s="89" t="s">
        <v>74</v>
      </c>
      <c r="B86" s="4">
        <f>J66</f>
        <v>66.904700000000005</v>
      </c>
      <c r="C86" s="7">
        <f>K66</f>
        <v>66.904700000000005</v>
      </c>
      <c r="D86" s="90">
        <f>L66</f>
        <v>7.0739339999999998E-2</v>
      </c>
      <c r="E86" s="96">
        <f t="shared" ref="E86:G87" si="5">O59</f>
        <v>7.4455</v>
      </c>
      <c r="F86" s="6">
        <f t="shared" si="5"/>
        <v>7.4455</v>
      </c>
      <c r="G86" s="97">
        <f t="shared" si="5"/>
        <v>0</v>
      </c>
      <c r="I86" s="73" t="s">
        <v>184</v>
      </c>
      <c r="J86" s="85">
        <v>6.6338999999999997</v>
      </c>
      <c r="K86" s="85">
        <v>6.6338999999999997</v>
      </c>
      <c r="L86" s="85">
        <v>0.22204093</v>
      </c>
      <c r="N86" s="73" t="s">
        <v>197</v>
      </c>
      <c r="O86" s="85">
        <v>15.717917999999999</v>
      </c>
      <c r="P86" s="85">
        <v>15.717917999999999</v>
      </c>
      <c r="Q86" s="85">
        <v>0</v>
      </c>
      <c r="R86" s="160"/>
    </row>
    <row r="87" spans="1:21" s="75" customFormat="1" ht="15.75" customHeight="1" x14ac:dyDescent="0.25">
      <c r="A87" s="89" t="s">
        <v>75</v>
      </c>
      <c r="B87" s="4">
        <f t="shared" ref="B87:D87" si="6">J67</f>
        <v>264.96028999999999</v>
      </c>
      <c r="C87" s="7">
        <f t="shared" si="6"/>
        <v>264.96028999999999</v>
      </c>
      <c r="D87" s="90">
        <f t="shared" si="6"/>
        <v>0.24435777</v>
      </c>
      <c r="E87" s="96">
        <f t="shared" si="5"/>
        <v>21.7836</v>
      </c>
      <c r="F87" s="6">
        <f t="shared" si="5"/>
        <v>21.7836</v>
      </c>
      <c r="G87" s="97">
        <f t="shared" si="5"/>
        <v>2.1132410000000001E-2</v>
      </c>
      <c r="I87" s="73" t="s">
        <v>186</v>
      </c>
      <c r="J87" s="85">
        <v>60.356999999999999</v>
      </c>
      <c r="K87" s="85">
        <v>60.356999999999999</v>
      </c>
      <c r="L87" s="85">
        <v>2.2124334300000004</v>
      </c>
      <c r="N87" s="75" t="s">
        <v>199</v>
      </c>
      <c r="O87" s="85">
        <v>1301.947776</v>
      </c>
      <c r="P87" s="85">
        <v>1301.947776</v>
      </c>
      <c r="Q87" s="85">
        <v>1.21480707</v>
      </c>
      <c r="R87" s="160"/>
    </row>
    <row r="88" spans="1:21" s="75" customFormat="1" ht="15.75" customHeight="1" x14ac:dyDescent="0.25">
      <c r="A88" s="89" t="s">
        <v>83</v>
      </c>
      <c r="B88" s="4">
        <f t="shared" ref="B88:D89" si="7">J70</f>
        <v>101.69029999999999</v>
      </c>
      <c r="C88" s="7">
        <f t="shared" si="7"/>
        <v>101.69029999999999</v>
      </c>
      <c r="D88" s="90">
        <f t="shared" si="7"/>
        <v>5.43981154</v>
      </c>
      <c r="E88" s="96">
        <f t="shared" ref="E88:G89" si="8">O63</f>
        <v>26.477699999999999</v>
      </c>
      <c r="F88" s="6">
        <f t="shared" si="8"/>
        <v>26.477699999999999</v>
      </c>
      <c r="G88" s="97">
        <f t="shared" si="8"/>
        <v>0</v>
      </c>
      <c r="I88" s="73" t="s">
        <v>187</v>
      </c>
      <c r="J88" s="85">
        <v>22.465060000000001</v>
      </c>
      <c r="K88" s="85">
        <v>22.465060000000001</v>
      </c>
      <c r="L88" s="85">
        <v>1.00853992</v>
      </c>
      <c r="R88" s="160"/>
    </row>
    <row r="89" spans="1:21" s="75" customFormat="1" ht="15.75" customHeight="1" x14ac:dyDescent="0.25">
      <c r="A89" s="89" t="s">
        <v>76</v>
      </c>
      <c r="B89" s="4">
        <f t="shared" si="7"/>
        <v>0.53</v>
      </c>
      <c r="C89" s="7">
        <f t="shared" si="7"/>
        <v>0.53</v>
      </c>
      <c r="D89" s="90">
        <f t="shared" si="7"/>
        <v>0</v>
      </c>
      <c r="E89" s="96">
        <f t="shared" si="8"/>
        <v>0.2</v>
      </c>
      <c r="F89" s="6">
        <f t="shared" si="8"/>
        <v>0.2</v>
      </c>
      <c r="G89" s="97">
        <f t="shared" si="8"/>
        <v>0</v>
      </c>
      <c r="I89" s="73" t="s">
        <v>188</v>
      </c>
      <c r="J89" s="85">
        <v>8.5886689999999994</v>
      </c>
      <c r="K89" s="85">
        <v>8.5886689999999994</v>
      </c>
      <c r="L89" s="85">
        <v>6.1195019999999996E-2</v>
      </c>
      <c r="R89" s="160"/>
    </row>
    <row r="90" spans="1:21" s="75" customFormat="1" ht="15.75" customHeight="1" thickBot="1" x14ac:dyDescent="0.3">
      <c r="A90" s="124" t="s">
        <v>77</v>
      </c>
      <c r="B90" s="43">
        <f>J85</f>
        <v>32.020899999999997</v>
      </c>
      <c r="C90" s="44">
        <f>K85</f>
        <v>32.020899999999997</v>
      </c>
      <c r="D90" s="125">
        <f>L85</f>
        <v>0.50026592000000003</v>
      </c>
      <c r="E90" s="126">
        <f>O76</f>
        <v>8.6021000000000001</v>
      </c>
      <c r="F90" s="44">
        <f>P76</f>
        <v>8.6021000000000001</v>
      </c>
      <c r="G90" s="125">
        <f>Q76</f>
        <v>0</v>
      </c>
      <c r="I90" s="73" t="s">
        <v>189</v>
      </c>
      <c r="J90" s="85">
        <v>25.426964999999999</v>
      </c>
      <c r="K90" s="85">
        <v>25.426964999999999</v>
      </c>
      <c r="L90" s="85">
        <v>1.89736054</v>
      </c>
      <c r="R90" s="160"/>
    </row>
    <row r="91" spans="1:21" s="75" customFormat="1" ht="15.75" customHeight="1" thickBot="1" x14ac:dyDescent="0.3">
      <c r="A91" s="127" t="s">
        <v>93</v>
      </c>
      <c r="B91" s="128">
        <f t="shared" ref="B91:G91" si="9">SUM(B92:B97)</f>
        <v>971.87879199999998</v>
      </c>
      <c r="C91" s="129">
        <f t="shared" si="9"/>
        <v>971.87879199999998</v>
      </c>
      <c r="D91" s="130">
        <f t="shared" si="9"/>
        <v>53.349513229999999</v>
      </c>
      <c r="E91" s="128">
        <f t="shared" si="9"/>
        <v>3360.5404369999997</v>
      </c>
      <c r="F91" s="129">
        <f t="shared" si="9"/>
        <v>3360.5404369999997</v>
      </c>
      <c r="G91" s="130">
        <f t="shared" si="9"/>
        <v>188.19508884000001</v>
      </c>
      <c r="I91" s="73" t="s">
        <v>190</v>
      </c>
      <c r="J91" s="85">
        <v>13.7944</v>
      </c>
      <c r="K91" s="85">
        <v>13.7944</v>
      </c>
      <c r="L91" s="85">
        <v>0.41818459999999996</v>
      </c>
      <c r="R91" s="160"/>
    </row>
    <row r="92" spans="1:21" s="75" customFormat="1" ht="18" customHeight="1" x14ac:dyDescent="0.25">
      <c r="A92" s="2" t="s">
        <v>84</v>
      </c>
      <c r="B92" s="33">
        <f>J72</f>
        <v>260.33783099999999</v>
      </c>
      <c r="C92" s="34">
        <f>K72</f>
        <v>260.33783099999999</v>
      </c>
      <c r="D92" s="131">
        <f>L72</f>
        <v>2.7499226499999998</v>
      </c>
      <c r="E92" s="33">
        <f>O65</f>
        <v>229.974842</v>
      </c>
      <c r="F92" s="34">
        <f>P65</f>
        <v>229.974842</v>
      </c>
      <c r="G92" s="132">
        <f>Q65</f>
        <v>0</v>
      </c>
      <c r="I92" s="73" t="s">
        <v>192</v>
      </c>
      <c r="J92" s="85">
        <v>333.76650000000001</v>
      </c>
      <c r="K92" s="85">
        <v>333.76650000000001</v>
      </c>
      <c r="L92" s="85">
        <v>30.529603000000002</v>
      </c>
      <c r="R92" s="160"/>
    </row>
    <row r="93" spans="1:21" ht="15" customHeight="1" x14ac:dyDescent="0.25">
      <c r="A93" s="1" t="s">
        <v>85</v>
      </c>
      <c r="B93" s="35">
        <f t="shared" ref="B93:D94" si="10">J92</f>
        <v>333.76650000000001</v>
      </c>
      <c r="C93" s="36">
        <f t="shared" si="10"/>
        <v>333.76650000000001</v>
      </c>
      <c r="D93" s="133">
        <f t="shared" si="10"/>
        <v>30.529603000000002</v>
      </c>
      <c r="E93" s="35">
        <f t="shared" ref="E93:G94" si="11">O83</f>
        <v>1102.0624</v>
      </c>
      <c r="F93" s="36">
        <f t="shared" si="11"/>
        <v>1102.0624</v>
      </c>
      <c r="G93" s="134">
        <f t="shared" si="11"/>
        <v>135.3194</v>
      </c>
      <c r="I93" s="73" t="s">
        <v>193</v>
      </c>
      <c r="J93" s="85">
        <v>206.84880000000001</v>
      </c>
      <c r="K93" s="85">
        <v>206.84880000000001</v>
      </c>
      <c r="L93" s="85">
        <v>16.734195</v>
      </c>
      <c r="R93" s="160"/>
      <c r="S93" s="75"/>
      <c r="T93" s="75"/>
      <c r="U93" s="75"/>
    </row>
    <row r="94" spans="1:21" x14ac:dyDescent="0.25">
      <c r="A94" s="1" t="s">
        <v>86</v>
      </c>
      <c r="B94" s="35">
        <f t="shared" si="10"/>
        <v>206.84880000000001</v>
      </c>
      <c r="C94" s="36">
        <f t="shared" si="10"/>
        <v>206.84880000000001</v>
      </c>
      <c r="D94" s="133">
        <f t="shared" si="10"/>
        <v>16.734195</v>
      </c>
      <c r="E94" s="35">
        <f t="shared" si="11"/>
        <v>559.81719999999996</v>
      </c>
      <c r="F94" s="36">
        <f t="shared" si="11"/>
        <v>559.81719999999996</v>
      </c>
      <c r="G94" s="134">
        <f t="shared" si="11"/>
        <v>51.618000000000002</v>
      </c>
      <c r="I94" s="73" t="s">
        <v>195</v>
      </c>
      <c r="J94" s="85">
        <v>6.6812279999999999</v>
      </c>
      <c r="K94" s="85">
        <v>6.6812279999999999</v>
      </c>
      <c r="L94" s="85">
        <v>0.32251626999999999</v>
      </c>
      <c r="R94" s="160"/>
      <c r="S94" s="75"/>
      <c r="T94" s="75"/>
      <c r="U94" s="75"/>
    </row>
    <row r="95" spans="1:21" x14ac:dyDescent="0.25">
      <c r="A95" s="1" t="s">
        <v>198</v>
      </c>
      <c r="B95" s="141" t="s">
        <v>19</v>
      </c>
      <c r="C95" s="142" t="s">
        <v>19</v>
      </c>
      <c r="D95" s="143" t="s">
        <v>19</v>
      </c>
      <c r="E95" s="135">
        <f>O87</f>
        <v>1301.947776</v>
      </c>
      <c r="F95" s="115">
        <f>P87</f>
        <v>1301.947776</v>
      </c>
      <c r="G95" s="116">
        <f>Q87</f>
        <v>1.21480707</v>
      </c>
      <c r="I95" s="73" t="s">
        <v>197</v>
      </c>
      <c r="J95" s="85">
        <v>8.4754819999999995</v>
      </c>
      <c r="K95" s="85">
        <v>8.4754819999999995</v>
      </c>
      <c r="L95" s="85">
        <v>6.19938E-3</v>
      </c>
      <c r="R95" s="160"/>
      <c r="S95" s="75"/>
      <c r="T95" s="75"/>
      <c r="U95" s="75"/>
    </row>
    <row r="96" spans="1:21" x14ac:dyDescent="0.25">
      <c r="A96" s="1" t="s">
        <v>87</v>
      </c>
      <c r="B96" s="35">
        <f t="shared" ref="B96:D97" si="12">J79</f>
        <v>2.9946999999999999</v>
      </c>
      <c r="C96" s="36">
        <f t="shared" si="12"/>
        <v>2.9946999999999999</v>
      </c>
      <c r="D96" s="133">
        <f t="shared" si="12"/>
        <v>8.0082860000000006E-2</v>
      </c>
      <c r="E96" s="71" t="s">
        <v>19</v>
      </c>
      <c r="F96" s="72" t="s">
        <v>19</v>
      </c>
      <c r="G96" s="136" t="s">
        <v>19</v>
      </c>
      <c r="I96" s="73"/>
      <c r="J96" s="75"/>
      <c r="K96" s="75"/>
      <c r="L96" s="75"/>
      <c r="R96" s="155"/>
      <c r="S96" s="75"/>
      <c r="T96" s="75"/>
    </row>
    <row r="97" spans="1:20" ht="15.75" thickBot="1" x14ac:dyDescent="0.3">
      <c r="A97" s="3" t="s">
        <v>88</v>
      </c>
      <c r="B97" s="37">
        <f t="shared" si="12"/>
        <v>167.930961</v>
      </c>
      <c r="C97" s="38">
        <f t="shared" si="12"/>
        <v>167.930961</v>
      </c>
      <c r="D97" s="137">
        <f t="shared" si="12"/>
        <v>3.25570972</v>
      </c>
      <c r="E97" s="37">
        <f>O71</f>
        <v>166.73821899999999</v>
      </c>
      <c r="F97" s="38">
        <f>P71</f>
        <v>166.73821899999999</v>
      </c>
      <c r="G97" s="138">
        <f>Q71</f>
        <v>4.288177E-2</v>
      </c>
    </row>
    <row r="99" spans="1:20" x14ac:dyDescent="0.25">
      <c r="T99" s="154"/>
    </row>
  </sheetData>
  <mergeCells count="3">
    <mergeCell ref="A1:A2"/>
    <mergeCell ref="B1:D1"/>
    <mergeCell ref="E1:G1"/>
  </mergeCells>
  <pageMargins left="0.31496062992125984" right="0.31496062992125984" top="0.35433070866141736" bottom="0.35433070866141736" header="0" footer="0"/>
  <pageSetup scale="95" orientation="portrait" r:id="rId1"/>
  <ignoredErrors>
    <ignoredError sqref="B92:G94 B96:G97 B21:D21 E21:G21 E95:G95 E52:G52 F20:G20" unlockedFormula="1"/>
    <ignoredError sqref="B75:G75 B25:D25 E69:G69 B69:D6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A Febrero</vt:lpstr>
      <vt:lpstr>Control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2023-08-11T17:23:53Z</cp:lastPrinted>
  <dcterms:created xsi:type="dcterms:W3CDTF">2016-04-07T16:05:41Z</dcterms:created>
  <dcterms:modified xsi:type="dcterms:W3CDTF">2024-03-18T16:50:57Z</dcterms:modified>
</cp:coreProperties>
</file>